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المعلومات وقواعد البيانات\قواعد البيانات\المفتوحة\صناعة الضمان\"/>
    </mc:Choice>
  </mc:AlternateContent>
  <bookViews>
    <workbookView xWindow="0" yWindow="405" windowWidth="15480" windowHeight="10905" tabRatio="474" firstSheet="6" activeTab="13"/>
  </bookViews>
  <sheets>
    <sheet name="أعضاء اتحاد أمان" sheetId="6" r:id="rId1"/>
    <sheet name="توزيع رأس المال" sheetId="46" r:id="rId2"/>
    <sheet name="تطور مجمل العمليات" sheetId="27" r:id="rId3"/>
    <sheet name="تطور العمليات حسب النوع" sheetId="47" r:id="rId4"/>
    <sheet name="عمليات أمان حسب العضو" sheetId="48" r:id="rId5"/>
    <sheet name="المدى القصير" sheetId="37" r:id="rId6"/>
    <sheet name="الائتمان المحلي" sheetId="39" r:id="rId7"/>
    <sheet name="المدى المتوسط" sheetId="40" r:id="rId8"/>
    <sheet name="ضمان الاستثمار" sheetId="41" r:id="rId9"/>
    <sheet name="تطور الاقساط" sheetId="42" r:id="rId10"/>
    <sheet name="تطور التعويضات" sheetId="43" r:id="rId11"/>
    <sheet name="التعويضات المستردة" sheetId="44" r:id="rId12"/>
    <sheet name="المستردة حسب الجهة" sheetId="45" r:id="rId13"/>
    <sheet name="الواردات المضمونة" sheetId="49" r:id="rId14"/>
  </sheets>
  <externalReferences>
    <externalReference r:id="rId15"/>
  </externalReferences>
  <definedNames>
    <definedName name="_xlnm.Print_Area" localSheetId="0">'أعضاء اتحاد أمان'!$A$1:$E$21</definedName>
    <definedName name="_xlnm.Print_Area" localSheetId="6">'الائتمان المحلي'!$D$8:$K$29</definedName>
    <definedName name="_xlnm.Print_Area" localSheetId="11">'التعويضات المستردة'!$B$9:$D$22</definedName>
    <definedName name="_xlnm.Print_Area" localSheetId="5">'المدى القصير'!$D$8:$K$26</definedName>
    <definedName name="_xlnm.Print_Area" localSheetId="7">'المدى المتوسط'!$D$10:$K$28</definedName>
    <definedName name="_xlnm.Print_Area" localSheetId="12">'المستردة حسب الجهة'!$B$9:$F$21</definedName>
    <definedName name="_xlnm.Print_Area" localSheetId="13">'الواردات المضمونة'!$M$1:$V$26</definedName>
    <definedName name="_xlnm.Print_Area" localSheetId="9">'تطور الاقساط'!$B$8:$G$23</definedName>
    <definedName name="_xlnm.Print_Area" localSheetId="10">'تطور التعويضات'!$B$10:$G$24</definedName>
    <definedName name="_xlnm.Print_Area" localSheetId="3">'تطور العمليات حسب النوع'!$B$9:$G$25</definedName>
    <definedName name="_xlnm.Print_Area" localSheetId="2">'تطور مجمل العمليات'!$A$6:$G$20</definedName>
    <definedName name="_xlnm.Print_Area" localSheetId="1">'توزيع رأس المال'!$D$1:$J$14</definedName>
    <definedName name="_xlnm.Print_Area" localSheetId="8">'ضمان الاستثمار'!$D$10:$K$28</definedName>
    <definedName name="_xlnm.Print_Area" localSheetId="4">'عمليات أمان حسب العضو'!$A$1:$H$13</definedName>
  </definedNames>
  <calcPr calcId="162913"/>
</workbook>
</file>

<file path=xl/calcChain.xml><?xml version="1.0" encoding="utf-8"?>
<calcChain xmlns="http://schemas.openxmlformats.org/spreadsheetml/2006/main">
  <c r="V23" i="49" l="1"/>
  <c r="U23" i="49"/>
  <c r="T23" i="49"/>
  <c r="S23" i="49"/>
  <c r="P23" i="49"/>
  <c r="U22" i="49"/>
  <c r="V22" i="49" s="1"/>
  <c r="T22" i="49"/>
  <c r="S22" i="49"/>
  <c r="P22" i="49"/>
  <c r="V21" i="49"/>
  <c r="U21" i="49"/>
  <c r="T21" i="49"/>
  <c r="S21" i="49"/>
  <c r="P21" i="49"/>
  <c r="U20" i="49"/>
  <c r="V20" i="49" s="1"/>
  <c r="T20" i="49"/>
  <c r="S20" i="49"/>
  <c r="P20" i="49"/>
  <c r="U19" i="49"/>
  <c r="T19" i="49"/>
  <c r="V19" i="49" s="1"/>
  <c r="S19" i="49"/>
  <c r="P19" i="49"/>
  <c r="V18" i="49"/>
  <c r="U18" i="49"/>
  <c r="T18" i="49"/>
  <c r="S18" i="49"/>
  <c r="P18" i="49"/>
  <c r="U17" i="49"/>
  <c r="T17" i="49"/>
  <c r="V17" i="49" s="1"/>
  <c r="S17" i="49"/>
  <c r="P17" i="49"/>
  <c r="U16" i="49"/>
  <c r="V16" i="49" s="1"/>
  <c r="T16" i="49"/>
  <c r="S16" i="49"/>
  <c r="P16" i="49"/>
  <c r="K9" i="49"/>
  <c r="J9" i="49"/>
  <c r="I9" i="49"/>
  <c r="H9" i="49"/>
  <c r="G9" i="49"/>
  <c r="F9" i="49"/>
  <c r="E9" i="49"/>
  <c r="D9" i="49"/>
  <c r="K8" i="49"/>
  <c r="J8" i="49"/>
  <c r="I8" i="49"/>
  <c r="H8" i="49"/>
  <c r="G8" i="49"/>
  <c r="F8" i="49"/>
  <c r="E8" i="49"/>
  <c r="D8" i="49"/>
  <c r="D7" i="47" l="1"/>
  <c r="E7" i="47"/>
  <c r="F7" i="47"/>
  <c r="G7" i="47"/>
  <c r="H7" i="47"/>
  <c r="C7" i="47"/>
  <c r="F11" i="48"/>
  <c r="F10" i="48"/>
  <c r="F9" i="48"/>
  <c r="F8" i="48"/>
  <c r="F7" i="48"/>
  <c r="F6" i="48"/>
  <c r="F5" i="48"/>
  <c r="F4" i="48"/>
  <c r="D7" i="44" l="1"/>
  <c r="E7" i="44"/>
  <c r="C7" i="44"/>
  <c r="G4" i="41"/>
  <c r="G5" i="41"/>
  <c r="G3" i="41"/>
  <c r="F7" i="40"/>
  <c r="F4" i="40"/>
  <c r="F5" i="40"/>
  <c r="F6" i="40"/>
  <c r="F3" i="40"/>
  <c r="F4" i="39"/>
  <c r="F5" i="39"/>
  <c r="F6" i="39"/>
  <c r="F7" i="39"/>
  <c r="F3" i="39"/>
  <c r="F4" i="37"/>
  <c r="F5" i="37"/>
  <c r="F6" i="37"/>
  <c r="F7" i="37"/>
  <c r="F3" i="37"/>
</calcChain>
</file>

<file path=xl/sharedStrings.xml><?xml version="1.0" encoding="utf-8"?>
<sst xmlns="http://schemas.openxmlformats.org/spreadsheetml/2006/main" count="248" uniqueCount="154">
  <si>
    <t>ICIEC</t>
  </si>
  <si>
    <t>DHAMAN</t>
  </si>
  <si>
    <t>LCI</t>
  </si>
  <si>
    <t>ضمان ائتمان الصادرات للمدى القصير</t>
  </si>
  <si>
    <t>بنك التصدير والاستيراد التركي</t>
  </si>
  <si>
    <t>المؤسسة العربية لضمان الاستثمار وائتمان الصادرات</t>
  </si>
  <si>
    <t>برنامج الصادرات السعودية</t>
  </si>
  <si>
    <t>الشركة الجزائرية لتأمين وضمان الصادرات</t>
  </si>
  <si>
    <t>شركة تأمين الائتمان اللبنانية</t>
  </si>
  <si>
    <t>بنك الاستيراد والتصدير الماليزي</t>
  </si>
  <si>
    <t>وكالة ائتمان الصادرات الاندونيسية</t>
  </si>
  <si>
    <t>الشركة التونسية لتأمين التجارة الخارجية</t>
  </si>
  <si>
    <t>وكالة ضمان ائتمان الصادرات العمانية</t>
  </si>
  <si>
    <t>الشركة المصرية لضمان الصادرات</t>
  </si>
  <si>
    <t>الشركة الأردنية لضمان القروض</t>
  </si>
  <si>
    <t>الإجمالي</t>
  </si>
  <si>
    <t>الجهة</t>
  </si>
  <si>
    <t>The Arab Investment and Export Credit Guarantee Corporation (DHAMAN)</t>
  </si>
  <si>
    <t>The Islamic Corporation for the Insurance of Investment and Export Credit (ICIEC)</t>
  </si>
  <si>
    <t>Compagnie Algérienne d’Assurance et de Garantie des Exportations (CAGEX)</t>
  </si>
  <si>
    <t>Export Credit Guarantee Company of Egypt (ECGE)</t>
  </si>
  <si>
    <t>Asuransi Ekspor Indonesia (ASEI)</t>
  </si>
  <si>
    <t>Export Guarantee Fund of Iran (EGFI)</t>
  </si>
  <si>
    <t>Jordan Loan Guarantee Corporation (JLGC)</t>
  </si>
  <si>
    <t>The Lebanese Credit Insurer (LCI)</t>
  </si>
  <si>
    <t>EXIM Bank of Malaysia</t>
  </si>
  <si>
    <t>Export Credit Guarantee Agency of Oman (ECGA)</t>
  </si>
  <si>
    <t>Saudi Export Program (SEP)</t>
  </si>
  <si>
    <t>National Agency for Insurance and Finance of Exports (NAIFE)</t>
  </si>
  <si>
    <t>Shiekan Insurance &amp; Reinsurance Co. LTD</t>
  </si>
  <si>
    <t>Compagnie Tunisienne Pour L’Assurance Du Commerce Extérieur (COTUNACE)</t>
  </si>
  <si>
    <t>Export Credit Bank of Turkey (Türk EXIM Bank)</t>
  </si>
  <si>
    <t>بنك قطر للتنمية  - وكالة قطر لتنمية الصادرات "تصدير"</t>
  </si>
  <si>
    <t>Qatar Development Bank (QDB) - Qatar Export Development Agency – TASDEER</t>
  </si>
  <si>
    <t>متعددة الأطراف</t>
  </si>
  <si>
    <t>الجزائر</t>
  </si>
  <si>
    <t>مصر</t>
  </si>
  <si>
    <t>أندونيسيا</t>
  </si>
  <si>
    <t>ايران</t>
  </si>
  <si>
    <t>الأردن</t>
  </si>
  <si>
    <t>لبنان</t>
  </si>
  <si>
    <t>ماليزيا</t>
  </si>
  <si>
    <t>سلطنة عمان</t>
  </si>
  <si>
    <t>السعودية</t>
  </si>
  <si>
    <t>السودان</t>
  </si>
  <si>
    <t>تونس</t>
  </si>
  <si>
    <t>تركيا</t>
  </si>
  <si>
    <t>قطر</t>
  </si>
  <si>
    <t>www.dhaman.org</t>
  </si>
  <si>
    <t>www.iciec.com</t>
  </si>
  <si>
    <t>www.cagex.dz</t>
  </si>
  <si>
    <t>www.ecgegypt.net</t>
  </si>
  <si>
    <t>www.asei.co.id</t>
  </si>
  <si>
    <t>www.egfi.org.ir</t>
  </si>
  <si>
    <t>www.jlgc.com</t>
  </si>
  <si>
    <t>www.lci.com.lb</t>
  </si>
  <si>
    <t>www.exim.com.my</t>
  </si>
  <si>
    <t>www.ecgaoman.com</t>
  </si>
  <si>
    <t>www.sep.gov.sa</t>
  </si>
  <si>
    <t>www.naife.org</t>
  </si>
  <si>
    <t>www.shiekanins.com</t>
  </si>
  <si>
    <t>www.cotunace.com.tn</t>
  </si>
  <si>
    <t>www.eximbank.gov.tr</t>
  </si>
  <si>
    <t>www.qdb.qa</t>
  </si>
  <si>
    <t>دولة</t>
  </si>
  <si>
    <t>الموقع الالكتروني</t>
  </si>
  <si>
    <t>اسم الجهة (باللغة الإنجليزية)</t>
  </si>
  <si>
    <t>اسم الجهة (باللغة العربية)</t>
  </si>
  <si>
    <t>الوكالة الوطنية لتأمين وتمويل الصادرات</t>
  </si>
  <si>
    <t>شركة شيكان للتأمين وإعادة التأمين المحدودة</t>
  </si>
  <si>
    <t>أقساط التأمين</t>
  </si>
  <si>
    <t>باقي الأعضاء</t>
  </si>
  <si>
    <t>الحصة من الإجمالي  (%)</t>
  </si>
  <si>
    <t>EFGI</t>
  </si>
  <si>
    <t>مليار دولار</t>
  </si>
  <si>
    <t xml:space="preserve">تطور المطالبات والمبالغ المستردة </t>
  </si>
  <si>
    <t>المبالغ المستردة</t>
  </si>
  <si>
    <t>claims</t>
  </si>
  <si>
    <t>recoveries</t>
  </si>
  <si>
    <t>premium</t>
  </si>
  <si>
    <t>ضمان ائتمان الصادرات للمدي المتوسط</t>
  </si>
  <si>
    <t xml:space="preserve">تطور المستردات </t>
  </si>
  <si>
    <t>ضمان الائتمان المحلي للمدى القصير</t>
  </si>
  <si>
    <t>تطور المطالبات حسب نوع العقد</t>
  </si>
  <si>
    <t>ضمان الاستثمار</t>
  </si>
  <si>
    <t>EGFI</t>
  </si>
  <si>
    <t>MEXIM</t>
  </si>
  <si>
    <t>EXIMBANK</t>
  </si>
  <si>
    <t>TURK  EXIMBANK</t>
  </si>
  <si>
    <t>CAGEX</t>
  </si>
  <si>
    <t>OTHERS</t>
  </si>
  <si>
    <t xml:space="preserve">المبالغ المستردة حسب الأعضاء (مليون $) </t>
  </si>
  <si>
    <t>اسم الجهة</t>
  </si>
  <si>
    <t>الحصة من الإجمالي
(%)</t>
  </si>
  <si>
    <t>تطور حجم عمليات ضمان الاستثمار وائتمان الصادرات حسب نوع العقد (مليار دولار)</t>
  </si>
  <si>
    <t xml:space="preserve">تطور حجم عمليات </t>
  </si>
  <si>
    <t>JSC-Export Insurance Company -KazakhExport</t>
  </si>
  <si>
    <t>www.dppzhambyl.gov.kz/en/city/</t>
  </si>
  <si>
    <t>بنك التصدير والاستيراد - باكستان</t>
  </si>
  <si>
    <t xml:space="preserve">EXIM Bank of Pakistan </t>
  </si>
  <si>
    <t>www.eximbank.gov.pk</t>
  </si>
  <si>
    <t>باكستان</t>
  </si>
  <si>
    <t>كازاخستان</t>
  </si>
  <si>
    <t>شركة تأمين الصادرات - كازاخستان</t>
  </si>
  <si>
    <t xml:space="preserve">المصدر: اتحاد أمان </t>
  </si>
  <si>
    <t>أعضاء اتحاد أمان (عضوية كاملة)</t>
  </si>
  <si>
    <t>توزيع رأس المال لاتحاد أمان لعام 2018</t>
  </si>
  <si>
    <t>KAZAKHEXPORT</t>
  </si>
  <si>
    <t>بنك الاستيراد 
والتصدير الماليزي</t>
  </si>
  <si>
    <t>المصدر: اتحاد أمان - الاجتماع السنوي العاشر (مسقط - سلطنة عُمان) ديسمبر 2019</t>
  </si>
  <si>
    <t>مساهمة أعضاء أمان في ضمان ائتمان الصادرات للمدى القصير 2018</t>
  </si>
  <si>
    <t>%</t>
  </si>
  <si>
    <t>مساهمة أعضاء أمان في ضمان ائتمان الصادرات للمدى المتوسط 2018</t>
  </si>
  <si>
    <t xml:space="preserve">مساهمة أعضاء أمان في ضمان الائتمان المحلي للمدى القصير 2018  </t>
  </si>
  <si>
    <t xml:space="preserve"> مساهمة أعضاء أمان في ضمان ائتمان الصادرات للمدى القصير 2018  </t>
  </si>
  <si>
    <t>مساهمة أعضاء أمان في عمليات ضمان الاستثمار 2018</t>
  </si>
  <si>
    <t xml:space="preserve">المبالغ المستردة حسب نوع العقد  (مليون $) </t>
  </si>
  <si>
    <t>TURK</t>
  </si>
  <si>
    <t xml:space="preserve">حصة أعضاء اتحاد أمان من إجمالي رأس المال </t>
  </si>
  <si>
    <t xml:space="preserve"> حجم عمليات ضمان الاستثمار وائتمان الصادرات في الدول العربية والإسلامية </t>
  </si>
  <si>
    <t xml:space="preserve"> أعضاء اتحاد أمان (مليار دولار)</t>
  </si>
  <si>
    <t xml:space="preserve"> حجم عمليات ضمان الاستثمار وائتمان الصادرات في الدول العربية والاسلامية 
</t>
  </si>
  <si>
    <t xml:space="preserve">أعضاء اتحاد أمان لعام 2018 بالمليار دولار </t>
  </si>
  <si>
    <t xml:space="preserve">تطور أقساط التأمين والتعويضات المدفوعة والمبالغ المستردة (مليون دولار) </t>
  </si>
  <si>
    <t>التعويضات المدفوعة</t>
  </si>
  <si>
    <t xml:space="preserve">تطور التعويضات المدفوعة حسب نوع العقد (مليون $) </t>
  </si>
  <si>
    <t>المؤسسة الاسلامية لتأمين الاستثمار وائتمان الصادرات</t>
  </si>
  <si>
    <t xml:space="preserve">  لعام 2018 (مليار دولار )</t>
  </si>
  <si>
    <t>صندوق ضمان الصادرات الإيرانية</t>
  </si>
  <si>
    <t>المؤسسة العربية لتأمين الاستثمار وائتمان الصادرات</t>
  </si>
  <si>
    <t>صندوق ضمان صادرات إيران</t>
  </si>
  <si>
    <t xml:space="preserve"> حجم عمليات ضمان الاستثمار وائتمان الصادرات في الدول العربية والإسلامية  أعضاء اتحاد أمان (مليار دولار)</t>
  </si>
  <si>
    <t>القيمة بالمليار دولار</t>
  </si>
  <si>
    <t>العمليات القائمة لضمان ائتمان الصادرات الموجهة للدول العربية (مليار $)</t>
  </si>
  <si>
    <t>Country Name</t>
  </si>
  <si>
    <t xml:space="preserve"> </t>
  </si>
  <si>
    <t>09_Insured export credit exposures, Berne Union</t>
  </si>
  <si>
    <t>Total (World)</t>
  </si>
  <si>
    <t>Arabs-Total</t>
  </si>
  <si>
    <t>10_Insured export credit exposures, short term (BU)</t>
  </si>
  <si>
    <t>العالم (المدى القصير)</t>
  </si>
  <si>
    <t>Total-ST (World)</t>
  </si>
  <si>
    <t>المدى القصير</t>
  </si>
  <si>
    <t>Arabs-ST</t>
  </si>
  <si>
    <t>MLT = (09 ---10)</t>
  </si>
  <si>
    <t>العالم (المديين المتوسط والطويل)</t>
  </si>
  <si>
    <t>Totals-MLT</t>
  </si>
  <si>
    <t>المديين المتوسط والطويل</t>
  </si>
  <si>
    <t>Arbs-MLT</t>
  </si>
  <si>
    <t>Data from database: Joint External Debt Hub (World Bank- DataBank)</t>
  </si>
  <si>
    <t>السنوات</t>
  </si>
  <si>
    <t>العالم</t>
  </si>
  <si>
    <t>الدول العربية</t>
  </si>
  <si>
    <t>% من العالم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</si>
</sst>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%0.0"/>
  </numFmts>
  <fonts count="3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4"/>
      <color theme="0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color rgb="FF3F3F3F"/>
      <name val="Arial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8"/>
      <name val="Arial"/>
      <family val="2"/>
      <scheme val="minor"/>
    </font>
    <font>
      <sz val="8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rgb="FFA5062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22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name val="Arial"/>
      <family val="2"/>
    </font>
    <font>
      <b/>
      <sz val="10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sz val="18"/>
      <color theme="1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4E0E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4.9989318521683403E-2"/>
      </right>
      <top style="thin">
        <color theme="0" tint="-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24994659260841701"/>
      </right>
      <top style="thin">
        <color theme="0" tint="-0.24994659260841701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Alignment="1"/>
    <xf numFmtId="1" fontId="7" fillId="2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/>
    <xf numFmtId="0" fontId="2" fillId="0" borderId="4" xfId="0" applyFont="1" applyFill="1" applyBorder="1" applyAlignment="1">
      <alignment vertical="center"/>
    </xf>
    <xf numFmtId="0" fontId="9" fillId="0" borderId="0" xfId="0" applyFont="1"/>
    <xf numFmtId="0" fontId="4" fillId="0" borderId="0" xfId="0" applyFont="1"/>
    <xf numFmtId="0" fontId="4" fillId="0" borderId="0" xfId="0" applyFont="1" applyFill="1"/>
    <xf numFmtId="0" fontId="12" fillId="0" borderId="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/>
    <xf numFmtId="0" fontId="17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 readingOrder="2"/>
    </xf>
    <xf numFmtId="0" fontId="14" fillId="0" borderId="1" xfId="0" applyFont="1" applyFill="1" applyBorder="1" applyAlignment="1">
      <alignment horizontal="right" vertical="center" indent="1"/>
    </xf>
    <xf numFmtId="164" fontId="14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right" vertical="center" indent="1"/>
    </xf>
    <xf numFmtId="0" fontId="10" fillId="6" borderId="1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horizontal="left" vertical="center" indent="1"/>
    </xf>
    <xf numFmtId="0" fontId="10" fillId="6" borderId="1" xfId="0" applyFont="1" applyFill="1" applyBorder="1" applyAlignment="1">
      <alignment horizontal="right" vertical="center" indent="1"/>
    </xf>
    <xf numFmtId="0" fontId="12" fillId="0" borderId="4" xfId="0" applyFont="1" applyFill="1" applyBorder="1" applyAlignment="1"/>
    <xf numFmtId="4" fontId="11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9" fontId="0" fillId="0" borderId="0" xfId="0" applyNumberFormat="1"/>
    <xf numFmtId="0" fontId="0" fillId="0" borderId="0" xfId="0" applyBorder="1"/>
    <xf numFmtId="0" fontId="0" fillId="0" borderId="0" xfId="0" applyFill="1" applyBorder="1"/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4" fontId="6" fillId="2" borderId="0" xfId="0" applyNumberFormat="1" applyFont="1" applyFill="1" applyBorder="1" applyAlignment="1">
      <alignment horizontal="center" vertical="center"/>
    </xf>
    <xf numFmtId="1" fontId="11" fillId="8" borderId="6" xfId="1" applyNumberFormat="1" applyFont="1" applyFill="1" applyBorder="1" applyAlignment="1">
      <alignment horizontal="center" vertical="center"/>
    </xf>
    <xf numFmtId="1" fontId="19" fillId="8" borderId="6" xfId="1" applyNumberFormat="1" applyFont="1" applyFill="1" applyBorder="1" applyAlignment="1">
      <alignment horizontal="center" vertical="center"/>
    </xf>
    <xf numFmtId="4" fontId="14" fillId="7" borderId="6" xfId="0" applyNumberFormat="1" applyFont="1" applyFill="1" applyBorder="1" applyAlignment="1">
      <alignment horizontal="center" vertical="center"/>
    </xf>
    <xf numFmtId="3" fontId="14" fillId="7" borderId="6" xfId="0" applyNumberFormat="1" applyFont="1" applyFill="1" applyBorder="1" applyAlignment="1">
      <alignment horizontal="center" vertical="center"/>
    </xf>
    <xf numFmtId="1" fontId="7" fillId="8" borderId="6" xfId="0" applyNumberFormat="1" applyFont="1" applyFill="1" applyBorder="1" applyAlignment="1">
      <alignment vertical="center"/>
    </xf>
    <xf numFmtId="0" fontId="20" fillId="8" borderId="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/>
    </xf>
    <xf numFmtId="4" fontId="25" fillId="0" borderId="0" xfId="0" applyNumberFormat="1" applyFont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0" fontId="0" fillId="4" borderId="12" xfId="0" applyFill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9" fontId="18" fillId="0" borderId="12" xfId="1" applyFont="1" applyBorder="1" applyAlignment="1">
      <alignment horizontal="center"/>
    </xf>
    <xf numFmtId="0" fontId="18" fillId="5" borderId="0" xfId="0" applyFont="1" applyFill="1" applyAlignment="1">
      <alignment horizontal="right" vertical="center"/>
    </xf>
    <xf numFmtId="0" fontId="23" fillId="9" borderId="0" xfId="0" applyFont="1" applyFill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/>
    </xf>
    <xf numFmtId="0" fontId="11" fillId="0" borderId="6" xfId="0" applyFont="1" applyFill="1" applyBorder="1" applyAlignment="1">
      <alignment horizontal="right" vertical="center" indent="1"/>
    </xf>
    <xf numFmtId="0" fontId="19" fillId="0" borderId="6" xfId="0" applyFont="1" applyFill="1" applyBorder="1" applyAlignment="1">
      <alignment horizontal="right" vertical="center" indent="1"/>
    </xf>
    <xf numFmtId="0" fontId="14" fillId="7" borderId="7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1" fontId="7" fillId="8" borderId="6" xfId="0" applyNumberFormat="1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9" borderId="0" xfId="0" applyFont="1" applyFill="1" applyAlignment="1">
      <alignment horizontal="center" vertical="center" readingOrder="2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7" fillId="9" borderId="0" xfId="0" applyFont="1" applyFill="1" applyAlignment="1">
      <alignment horizontal="center" vertical="center" readingOrder="2"/>
    </xf>
    <xf numFmtId="0" fontId="24" fillId="9" borderId="0" xfId="0" applyFont="1" applyFill="1" applyAlignment="1">
      <alignment horizontal="center" vertical="center" readingOrder="2"/>
    </xf>
    <xf numFmtId="0" fontId="25" fillId="5" borderId="0" xfId="0" applyFont="1" applyFill="1" applyAlignment="1">
      <alignment horizontal="center" vertical="center"/>
    </xf>
    <xf numFmtId="0" fontId="25" fillId="9" borderId="0" xfId="0" applyFont="1" applyFill="1" applyAlignment="1">
      <alignment horizontal="center" vertical="center" readingOrder="2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7" fillId="4" borderId="0" xfId="0" applyFont="1" applyFill="1" applyAlignment="1">
      <alignment horizontal="center" vertical="center" wrapText="1"/>
    </xf>
    <xf numFmtId="0" fontId="25" fillId="9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5" fontId="27" fillId="4" borderId="16" xfId="0" applyNumberFormat="1" applyFont="1" applyFill="1" applyBorder="1" applyAlignment="1">
      <alignment horizontal="center" vertical="center"/>
    </xf>
    <xf numFmtId="165" fontId="27" fillId="4" borderId="17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0" fontId="18" fillId="4" borderId="18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165" fontId="27" fillId="4" borderId="18" xfId="0" applyNumberFormat="1" applyFont="1" applyFill="1" applyBorder="1" applyAlignment="1">
      <alignment horizontal="center" vertical="center"/>
    </xf>
    <xf numFmtId="165" fontId="27" fillId="4" borderId="19" xfId="0" applyNumberFormat="1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wrapText="1"/>
    </xf>
    <xf numFmtId="0" fontId="29" fillId="11" borderId="0" xfId="0" applyFont="1" applyFill="1" applyAlignment="1">
      <alignment horizontal="center" vertical="center" wrapText="1"/>
    </xf>
    <xf numFmtId="0" fontId="30" fillId="10" borderId="0" xfId="0" applyFont="1" applyFill="1" applyAlignment="1">
      <alignment horizontal="center" vertical="center" wrapText="1"/>
    </xf>
    <xf numFmtId="165" fontId="27" fillId="1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65" fontId="27" fillId="11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165" fontId="2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9" fillId="0" borderId="0" xfId="0" applyFont="1" applyFill="1"/>
    <xf numFmtId="0" fontId="25" fillId="9" borderId="22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 readingOrder="2"/>
    </xf>
    <xf numFmtId="0" fontId="27" fillId="7" borderId="27" xfId="0" applyFont="1" applyFill="1" applyBorder="1" applyAlignment="1">
      <alignment horizontal="center" vertical="center" wrapText="1" readingOrder="2"/>
    </xf>
    <xf numFmtId="164" fontId="0" fillId="0" borderId="28" xfId="0" applyNumberFormat="1" applyFill="1" applyBorder="1" applyAlignment="1">
      <alignment horizontal="center"/>
    </xf>
    <xf numFmtId="164" fontId="18" fillId="0" borderId="6" xfId="0" applyNumberFormat="1" applyFont="1" applyFill="1" applyBorder="1" applyAlignment="1">
      <alignment horizontal="center" vertical="center"/>
    </xf>
    <xf numFmtId="166" fontId="0" fillId="0" borderId="29" xfId="0" applyNumberFormat="1" applyFill="1" applyBorder="1" applyAlignment="1">
      <alignment horizontal="center" vertical="center" readingOrder="2"/>
    </xf>
    <xf numFmtId="0" fontId="27" fillId="7" borderId="30" xfId="0" applyFont="1" applyFill="1" applyBorder="1" applyAlignment="1">
      <alignment horizontal="center" vertical="center" wrapText="1" readingOrder="2"/>
    </xf>
    <xf numFmtId="164" fontId="0" fillId="0" borderId="31" xfId="0" applyNumberFormat="1" applyFill="1" applyBorder="1" applyAlignment="1">
      <alignment horizontal="center"/>
    </xf>
    <xf numFmtId="164" fontId="18" fillId="0" borderId="32" xfId="0" applyNumberFormat="1" applyFont="1" applyFill="1" applyBorder="1" applyAlignment="1">
      <alignment horizontal="center" vertical="center"/>
    </xf>
    <xf numFmtId="166" fontId="0" fillId="0" borderId="33" xfId="0" applyNumberFormat="1" applyFill="1" applyBorder="1" applyAlignment="1">
      <alignment horizontal="center" vertical="center" readingOrder="2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A50021"/>
      <color rgb="FFD6DCE4"/>
      <color rgb="FFF4E0E0"/>
      <color rgb="FFACD3D9"/>
      <color rgb="FFE66914"/>
      <color rgb="FF6FB2BD"/>
      <color rgb="FF78B7C2"/>
      <color rgb="FF2E3830"/>
      <color rgb="FF58B6C0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192811653421"/>
          <c:y val="3.8980516749988328E-2"/>
          <c:w val="0.64063117862223751"/>
          <c:h val="0.96101948325001163"/>
        </c:manualLayout>
      </c:layout>
      <c:doughnutChart>
        <c:varyColors val="1"/>
        <c:ser>
          <c:idx val="0"/>
          <c:order val="0"/>
          <c:spPr>
            <a:effectLst/>
          </c:spPr>
          <c:dPt>
            <c:idx val="0"/>
            <c:bubble3D val="0"/>
            <c:spPr>
              <a:gradFill>
                <a:gsLst>
                  <a:gs pos="100000">
                    <a:schemeClr val="accent2">
                      <a:tint val="50000"/>
                      <a:lumMod val="60000"/>
                      <a:lumOff val="40000"/>
                    </a:schemeClr>
                  </a:gs>
                  <a:gs pos="0">
                    <a:schemeClr val="accent2">
                      <a:tint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260-40F5-B27B-88BFE0F9D37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tint val="70000"/>
                      <a:lumMod val="60000"/>
                      <a:lumOff val="40000"/>
                    </a:schemeClr>
                  </a:gs>
                  <a:gs pos="0">
                    <a:schemeClr val="accent2">
                      <a:tint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260-40F5-B27B-88BFE0F9D37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2">
                      <a:tint val="90000"/>
                      <a:lumMod val="60000"/>
                      <a:lumOff val="40000"/>
                    </a:schemeClr>
                  </a:gs>
                  <a:gs pos="0">
                    <a:schemeClr val="accent2">
                      <a:tint val="9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260-40F5-B27B-88BFE0F9D370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shade val="90000"/>
                      <a:lumMod val="60000"/>
                      <a:lumOff val="40000"/>
                    </a:schemeClr>
                  </a:gs>
                  <a:gs pos="0">
                    <a:schemeClr val="accent2">
                      <a:shade val="9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60-40F5-B27B-88BFE0F9D370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2">
                      <a:shade val="70000"/>
                      <a:lumMod val="60000"/>
                      <a:lumOff val="40000"/>
                    </a:schemeClr>
                  </a:gs>
                  <a:gs pos="0">
                    <a:schemeClr val="accent2">
                      <a:shade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260-40F5-B27B-88BFE0F9D370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2">
                      <a:shade val="50000"/>
                      <a:lumMod val="60000"/>
                      <a:lumOff val="40000"/>
                    </a:schemeClr>
                  </a:gs>
                  <a:gs pos="0">
                    <a:schemeClr val="accent2">
                      <a:shade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AB-40D8-A007-E343E0A02124}"/>
              </c:ext>
            </c:extLst>
          </c:dPt>
          <c:dLbls>
            <c:dLbl>
              <c:idx val="0"/>
              <c:layout>
                <c:manualLayout>
                  <c:x val="3.80929071006978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623132772677727"/>
                      <c:h val="0.21944976560918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260-40F5-B27B-88BFE0F9D370}"/>
                </c:ext>
              </c:extLst>
            </c:dLbl>
            <c:dLbl>
              <c:idx val="1"/>
              <c:layout>
                <c:manualLayout>
                  <c:x val="-7.5052389366474471E-3"/>
                  <c:y val="2.6350667351928859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 rtl="0"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512792088700373"/>
                      <c:h val="0.318622389384665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260-40F5-B27B-88BFE0F9D370}"/>
                </c:ext>
              </c:extLst>
            </c:dLbl>
            <c:dLbl>
              <c:idx val="2"/>
              <c:layout>
                <c:manualLayout>
                  <c:x val="-5.4846827790120062E-3"/>
                  <c:y val="-5.9161816727894299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 rtl="0"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462072773822573"/>
                      <c:h val="0.220049456490173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260-40F5-B27B-88BFE0F9D370}"/>
                </c:ext>
              </c:extLst>
            </c:dLbl>
            <c:dLbl>
              <c:idx val="3"/>
              <c:layout>
                <c:manualLayout>
                  <c:x val="2.7768441457533984E-2"/>
                  <c:y val="-9.8399389778329113E-3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 rtl="0"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28273900317434"/>
                      <c:h val="0.239729590996697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260-40F5-B27B-88BFE0F9D370}"/>
                </c:ext>
              </c:extLst>
            </c:dLbl>
            <c:dLbl>
              <c:idx val="4"/>
              <c:layout>
                <c:manualLayout>
                  <c:x val="0.29644831839228786"/>
                  <c:y val="-0.1610915136507343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 rtl="0">
                    <a:defRPr sz="90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402675858375961"/>
                      <c:h val="0.35790387640361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D260-40F5-B27B-88BFE0F9D37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'توزيع رأس المال'!$A$3:$A$8</c:f>
              <c:strCache>
                <c:ptCount val="6"/>
                <c:pt idx="0">
                  <c:v>برنامج الصادرات السعودية</c:v>
                </c:pt>
                <c:pt idx="1">
                  <c:v>بنك قطر للتنمية  - وكالة قطر لتنمية الصادرات "تصدير"</c:v>
                </c:pt>
                <c:pt idx="2">
                  <c:v>بنك التصدير والاستيراد التركي</c:v>
                </c:pt>
                <c:pt idx="3">
                  <c:v>بنك الاستيراد 
والتصدير الماليزي</c:v>
                </c:pt>
                <c:pt idx="4">
                  <c:v>المؤسسة العربية لضمان الاستثمار وائتمان الصادرات</c:v>
                </c:pt>
                <c:pt idx="5">
                  <c:v>باقي الأعضاء</c:v>
                </c:pt>
              </c:strCache>
            </c:strRef>
          </c:cat>
          <c:val>
            <c:numRef>
              <c:f>'توزيع رأس المال'!$B$3:$B$8</c:f>
              <c:numCache>
                <c:formatCode>#,##0.00</c:formatCode>
                <c:ptCount val="6"/>
                <c:pt idx="0">
                  <c:v>44</c:v>
                </c:pt>
                <c:pt idx="1">
                  <c:v>21</c:v>
                </c:pt>
                <c:pt idx="2">
                  <c:v>13</c:v>
                </c:pt>
                <c:pt idx="3">
                  <c:v>11</c:v>
                </c:pt>
                <c:pt idx="4">
                  <c:v>3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0-40F5-B27B-88BFE0F9D370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111"/>
        <c:holeSize val="22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ar-K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7674075139068E-3"/>
          <c:y val="2.3485162109029623E-2"/>
          <c:w val="0.99271534867614464"/>
          <c:h val="0.6390376428752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'التعويضات المستردة'!$C$3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831514011968107E-3"/>
                  <c:y val="-5.2151424997108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DD-47EE-A298-41E8E85AD6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'التعويضات المستردة'!$B$4:$B$6</c:f>
              <c:strCache>
                <c:ptCount val="3"/>
                <c:pt idx="0">
                  <c:v>ضمان ائتمان الصادرات للمدى القصير</c:v>
                </c:pt>
                <c:pt idx="1">
                  <c:v>ضمان الائتمان المحلي للمدى القصير</c:v>
                </c:pt>
                <c:pt idx="2">
                  <c:v>ضمان ائتمان الصادرات للمدي المتوسط</c:v>
                </c:pt>
              </c:strCache>
            </c:strRef>
          </c:cat>
          <c:val>
            <c:numRef>
              <c:f>'التعويضات المستردة'!$C$4:$C$6</c:f>
              <c:numCache>
                <c:formatCode>General</c:formatCode>
                <c:ptCount val="3"/>
                <c:pt idx="0">
                  <c:v>6.8</c:v>
                </c:pt>
                <c:pt idx="1">
                  <c:v>9.6999999999999993</c:v>
                </c:pt>
                <c:pt idx="2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D-47EE-A298-41E8E85AD66A}"/>
            </c:ext>
          </c:extLst>
        </c:ser>
        <c:ser>
          <c:idx val="2"/>
          <c:order val="1"/>
          <c:tx>
            <c:strRef>
              <c:f>'التعويضات المستردة'!$D$3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42095874995909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3E-44B3-A818-F57095AF97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'التعويضات المستردة'!$B$4:$B$6</c:f>
              <c:strCache>
                <c:ptCount val="3"/>
                <c:pt idx="0">
                  <c:v>ضمان ائتمان الصادرات للمدى القصير</c:v>
                </c:pt>
                <c:pt idx="1">
                  <c:v>ضمان الائتمان المحلي للمدى القصير</c:v>
                </c:pt>
                <c:pt idx="2">
                  <c:v>ضمان ائتمان الصادرات للمدي المتوسط</c:v>
                </c:pt>
              </c:strCache>
            </c:strRef>
          </c:cat>
          <c:val>
            <c:numRef>
              <c:f>'التعويضات المستردة'!$D$4:$D$6</c:f>
              <c:numCache>
                <c:formatCode>General</c:formatCode>
                <c:ptCount val="3"/>
                <c:pt idx="0">
                  <c:v>27.4</c:v>
                </c:pt>
                <c:pt idx="1">
                  <c:v>8.4</c:v>
                </c:pt>
                <c:pt idx="2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D-47EE-A298-41E8E85AD66A}"/>
            </c:ext>
          </c:extLst>
        </c:ser>
        <c:ser>
          <c:idx val="1"/>
          <c:order val="2"/>
          <c:tx>
            <c:strRef>
              <c:f>'التعويضات المستردة'!$E$3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A50021"/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'التعويضات المستردة'!$E$4:$E$6</c:f>
              <c:numCache>
                <c:formatCode>General</c:formatCode>
                <c:ptCount val="3"/>
                <c:pt idx="0">
                  <c:v>3</c:v>
                </c:pt>
                <c:pt idx="1">
                  <c:v>7.1</c:v>
                </c:pt>
                <c:pt idx="2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F8-4309-AB3A-272B8DD86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16582664"/>
        <c:axId val="516580368"/>
      </c:barChart>
      <c:catAx>
        <c:axId val="51658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KW"/>
          </a:p>
        </c:txPr>
        <c:crossAx val="516580368"/>
        <c:crosses val="autoZero"/>
        <c:auto val="1"/>
        <c:lblAlgn val="ctr"/>
        <c:lblOffset val="100"/>
        <c:noMultiLvlLbl val="0"/>
      </c:catAx>
      <c:valAx>
        <c:axId val="516580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165826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K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760119839979203E-2"/>
          <c:y val="3.1283125899585131E-2"/>
          <c:w val="0.9556178063523616"/>
          <c:h val="0.6419859418224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'المستردة حسب الجهة'!$C$3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'المستردة حسب الجهة'!$B$4:$B$7</c:f>
              <c:strCache>
                <c:ptCount val="4"/>
                <c:pt idx="0">
                  <c:v>الشركة الجزائرية لتأمين وضمان الصادرات</c:v>
                </c:pt>
                <c:pt idx="1">
                  <c:v>صندوق ضمان صادرات إيران</c:v>
                </c:pt>
                <c:pt idx="2">
                  <c:v>بنك التصدير والاستيراد التركي</c:v>
                </c:pt>
                <c:pt idx="3">
                  <c:v>باقي الأعضاء</c:v>
                </c:pt>
              </c:strCache>
            </c:strRef>
          </c:cat>
          <c:val>
            <c:numRef>
              <c:f>'المستردة حسب الجهة'!$C$4:$C$7</c:f>
              <c:numCache>
                <c:formatCode>General</c:formatCode>
                <c:ptCount val="4"/>
                <c:pt idx="0">
                  <c:v>7.4</c:v>
                </c:pt>
                <c:pt idx="1">
                  <c:v>3.9</c:v>
                </c:pt>
                <c:pt idx="2">
                  <c:v>2.1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2-49B3-A896-70D5B18C603F}"/>
            </c:ext>
          </c:extLst>
        </c:ser>
        <c:ser>
          <c:idx val="2"/>
          <c:order val="1"/>
          <c:tx>
            <c:strRef>
              <c:f>'المستردة حسب الجهة'!$D$3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1.0610079575596816E-2"/>
                  <c:y val="1.6129032258064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B2-49B3-A896-70D5B18C6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'المستردة حسب الجهة'!$B$4:$B$7</c:f>
              <c:strCache>
                <c:ptCount val="4"/>
                <c:pt idx="0">
                  <c:v>الشركة الجزائرية لتأمين وضمان الصادرات</c:v>
                </c:pt>
                <c:pt idx="1">
                  <c:v>صندوق ضمان صادرات إيران</c:v>
                </c:pt>
                <c:pt idx="2">
                  <c:v>بنك التصدير والاستيراد التركي</c:v>
                </c:pt>
                <c:pt idx="3">
                  <c:v>باقي الأعضاء</c:v>
                </c:pt>
              </c:strCache>
            </c:strRef>
          </c:cat>
          <c:val>
            <c:numRef>
              <c:f>'المستردة حسب الجهة'!$D$4:$D$7</c:f>
              <c:numCache>
                <c:formatCode>General</c:formatCode>
                <c:ptCount val="4"/>
                <c:pt idx="0">
                  <c:v>6.9</c:v>
                </c:pt>
                <c:pt idx="1">
                  <c:v>3.4</c:v>
                </c:pt>
                <c:pt idx="2">
                  <c:v>1.9</c:v>
                </c:pt>
                <c:pt idx="3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B2-49B3-A896-70D5B18C6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7"/>
        <c:axId val="516582664"/>
        <c:axId val="516580368"/>
      </c:barChart>
      <c:catAx>
        <c:axId val="51658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KW"/>
          </a:p>
        </c:txPr>
        <c:crossAx val="516580368"/>
        <c:crosses val="autoZero"/>
        <c:auto val="1"/>
        <c:lblAlgn val="ctr"/>
        <c:lblOffset val="100"/>
        <c:noMultiLvlLbl val="0"/>
      </c:catAx>
      <c:valAx>
        <c:axId val="516580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16582664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K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019841087115574E-2"/>
          <c:y val="0.15250544662309368"/>
          <c:w val="0.93739016541061038"/>
          <c:h val="0.564335683529754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'الواردات المضمونة'!$B$6</c:f>
              <c:strCache>
                <c:ptCount val="1"/>
                <c:pt idx="0">
                  <c:v>المدى القصير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91440" bIns="19050" anchor="t" anchorCtr="0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'الواردات المضمونة'!$D$1:$K$1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'الواردات المضمونة'!$D$6:$K$6</c:f>
              <c:numCache>
                <c:formatCode>0.0</c:formatCode>
                <c:ptCount val="8"/>
                <c:pt idx="0">
                  <c:v>46.625</c:v>
                </c:pt>
                <c:pt idx="1">
                  <c:v>53.372999999999998</c:v>
                </c:pt>
                <c:pt idx="2">
                  <c:v>53.328000000000003</c:v>
                </c:pt>
                <c:pt idx="3">
                  <c:v>53.857999999999997</c:v>
                </c:pt>
                <c:pt idx="4">
                  <c:v>51.753999999999998</c:v>
                </c:pt>
                <c:pt idx="5">
                  <c:v>75.311999999999998</c:v>
                </c:pt>
                <c:pt idx="6">
                  <c:v>77.787000000000006</c:v>
                </c:pt>
                <c:pt idx="7">
                  <c:v>68.593999999999994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0-4BA3-84BA-7885A525A82C}"/>
            </c:ext>
          </c:extLst>
        </c:ser>
        <c:ser>
          <c:idx val="0"/>
          <c:order val="1"/>
          <c:tx>
            <c:strRef>
              <c:f>'الواردات المضمونة'!$B$9</c:f>
              <c:strCache>
                <c:ptCount val="1"/>
                <c:pt idx="0">
                  <c:v>المديين المتوسط والطويل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'الواردات المضمونة'!$D$1:$K$1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'الواردات المضمونة'!$D$9:$K$9</c:f>
              <c:numCache>
                <c:formatCode>0.0</c:formatCode>
                <c:ptCount val="8"/>
                <c:pt idx="0">
                  <c:v>105.56899999999999</c:v>
                </c:pt>
                <c:pt idx="1">
                  <c:v>98.564000000000021</c:v>
                </c:pt>
                <c:pt idx="2">
                  <c:v>93.212999999999994</c:v>
                </c:pt>
                <c:pt idx="3">
                  <c:v>97.468999999999994</c:v>
                </c:pt>
                <c:pt idx="4">
                  <c:v>95.223000000000013</c:v>
                </c:pt>
                <c:pt idx="5">
                  <c:v>116.03600000000002</c:v>
                </c:pt>
                <c:pt idx="6">
                  <c:v>112.57</c:v>
                </c:pt>
                <c:pt idx="7">
                  <c:v>105.673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0-4BA3-84BA-7885A525A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456562016"/>
        <c:axId val="456567264"/>
      </c:barChart>
      <c:catAx>
        <c:axId val="4565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144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KW"/>
          </a:p>
        </c:txPr>
        <c:crossAx val="456567264"/>
        <c:crosses val="autoZero"/>
        <c:auto val="1"/>
        <c:lblAlgn val="ctr"/>
        <c:lblOffset val="100"/>
        <c:noMultiLvlLbl val="0"/>
      </c:catAx>
      <c:valAx>
        <c:axId val="4565672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5656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K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ar-K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05465295437329E-3"/>
          <c:y val="8.1569461501106361E-2"/>
          <c:w val="0.99119945347045624"/>
          <c:h val="0.76005854223466918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70290585838645E-3"/>
                  <c:y val="-1.0642100045544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1A-4CD4-9842-7C51A5F009EA}"/>
                </c:ext>
              </c:extLst>
            </c:dLbl>
            <c:dLbl>
              <c:idx val="1"/>
              <c:layout>
                <c:manualLayout>
                  <c:x val="6.1823765172822611E-3"/>
                  <c:y val="8.4716965558042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1A-4CD4-9842-7C51A5F009EA}"/>
                </c:ext>
              </c:extLst>
            </c:dLbl>
            <c:dLbl>
              <c:idx val="2"/>
              <c:layout>
                <c:manualLayout>
                  <c:x val="1.6486347243688821E-2"/>
                  <c:y val="-3.1840796019900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1A-4CD4-9842-7C51A5F009EA}"/>
                </c:ext>
              </c:extLst>
            </c:dLbl>
            <c:dLbl>
              <c:idx val="3"/>
              <c:layout>
                <c:manualLayout>
                  <c:x val="1.7555038273717457E-2"/>
                  <c:y val="-1.9424788974706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1A-4CD4-9842-7C51A5F009EA}"/>
                </c:ext>
              </c:extLst>
            </c:dLbl>
            <c:dLbl>
              <c:idx val="4"/>
              <c:layout>
                <c:manualLayout>
                  <c:x val="2.1192835894397008E-2"/>
                  <c:y val="-3.1523302422294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1A-4CD4-9842-7C51A5F009E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1100" b="1">
                    <a:solidFill>
                      <a:schemeClr val="tx1"/>
                    </a:solidFill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'تطور مجمل العمليات'!$A$2:$K$2</c:f>
              <c:numCache>
                <c:formatCode>0</c:formatCode>
                <c:ptCount val="11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</c:numCache>
            </c:numRef>
          </c:cat>
          <c:val>
            <c:numRef>
              <c:f>'تطور مجمل العمليات'!$A$3:$K$3</c:f>
              <c:numCache>
                <c:formatCode>#,##0.00</c:formatCode>
                <c:ptCount val="11"/>
                <c:pt idx="0">
                  <c:v>38.26</c:v>
                </c:pt>
                <c:pt idx="1">
                  <c:v>33.159999999999997</c:v>
                </c:pt>
                <c:pt idx="2">
                  <c:v>28.01</c:v>
                </c:pt>
                <c:pt idx="3">
                  <c:v>26.6</c:v>
                </c:pt>
                <c:pt idx="4">
                  <c:v>24.6</c:v>
                </c:pt>
                <c:pt idx="5">
                  <c:v>24.9</c:v>
                </c:pt>
                <c:pt idx="6">
                  <c:v>19</c:v>
                </c:pt>
                <c:pt idx="7">
                  <c:v>17</c:v>
                </c:pt>
                <c:pt idx="8">
                  <c:v>14.8</c:v>
                </c:pt>
                <c:pt idx="9">
                  <c:v>13.1</c:v>
                </c:pt>
                <c:pt idx="10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1A-4CD4-9842-7C51A5F00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201638656"/>
        <c:axId val="201640192"/>
      </c:barChart>
      <c:catAx>
        <c:axId val="201638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ar-KW"/>
          </a:p>
        </c:txPr>
        <c:crossAx val="201640192"/>
        <c:crosses val="autoZero"/>
        <c:auto val="1"/>
        <c:lblAlgn val="ctr"/>
        <c:lblOffset val="100"/>
        <c:noMultiLvlLbl val="0"/>
      </c:catAx>
      <c:valAx>
        <c:axId val="201640192"/>
        <c:scaling>
          <c:orientation val="minMax"/>
        </c:scaling>
        <c:delete val="1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#,##0.00" sourceLinked="1"/>
        <c:majorTickMark val="none"/>
        <c:minorTickMark val="none"/>
        <c:tickLblPos val="nextTo"/>
        <c:crossAx val="201638656"/>
        <c:crosses val="autoZero"/>
        <c:crossBetween val="between"/>
      </c:valAx>
      <c:spPr>
        <a:solidFill>
          <a:schemeClr val="bg1"/>
        </a:solidFill>
        <a:scene3d>
          <a:camera prst="orthographicFront"/>
          <a:lightRig rig="threePt" dir="t"/>
        </a:scene3d>
        <a:sp3d prstMaterial="translucentPowder"/>
      </c:spPr>
    </c:plotArea>
    <c:plotVisOnly val="1"/>
    <c:dispBlanksAs val="gap"/>
    <c:showDLblsOverMax val="0"/>
  </c:chart>
  <c:spPr>
    <a:solidFill>
      <a:schemeClr val="bg1"/>
    </a:solidFill>
    <a:ln w="12700">
      <a:noFill/>
    </a:ln>
  </c:spPr>
  <c:printSettings>
    <c:headerFooter/>
    <c:pageMargins b="0.75000000000000167" l="0.70000000000000095" r="0.70000000000000095" t="0.75000000000000167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05465295437329E-3"/>
          <c:y val="0"/>
          <c:w val="0.99119945347045624"/>
          <c:h val="0.780522571340741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'تطور العمليات حسب النوع'!$B$3</c:f>
              <c:strCache>
                <c:ptCount val="1"/>
                <c:pt idx="0">
                  <c:v>ضمان ائتمان الصادرات للمدى القصير</c:v>
                </c:pt>
              </c:strCache>
            </c:strRef>
          </c:tx>
          <c:spPr>
            <a:solidFill>
              <a:schemeClr val="accent2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'تطور العمليات حسب النوع'!$C$2:$H$2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'تطور العمليات حسب النوع'!$C$3:$H$3</c:f>
              <c:numCache>
                <c:formatCode>#,##0.00</c:formatCode>
                <c:ptCount val="6"/>
                <c:pt idx="0">
                  <c:v>25.54</c:v>
                </c:pt>
                <c:pt idx="1">
                  <c:v>22.24</c:v>
                </c:pt>
                <c:pt idx="2">
                  <c:v>18.64</c:v>
                </c:pt>
                <c:pt idx="3">
                  <c:v>18.600000000000001</c:v>
                </c:pt>
                <c:pt idx="4">
                  <c:v>18.100000000000001</c:v>
                </c:pt>
                <c:pt idx="5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B3-41B8-BB58-DF2DBB9F821C}"/>
            </c:ext>
          </c:extLst>
        </c:ser>
        <c:ser>
          <c:idx val="0"/>
          <c:order val="1"/>
          <c:tx>
            <c:strRef>
              <c:f>'تطور العمليات حسب النوع'!$B$4</c:f>
              <c:strCache>
                <c:ptCount val="1"/>
                <c:pt idx="0">
                  <c:v>ضمان الائتمان المحلي للمدى القصير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5.49675756226159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BC-4A47-92D6-ED6869012960}"/>
                </c:ext>
              </c:extLst>
            </c:dLbl>
            <c:dLbl>
              <c:idx val="1"/>
              <c:layout>
                <c:manualLayout>
                  <c:x val="2.1743861083093853E-3"/>
                  <c:y val="2.1987030249046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BC-4A47-92D6-ED6869012960}"/>
                </c:ext>
              </c:extLst>
            </c:dLbl>
            <c:dLbl>
              <c:idx val="2"/>
              <c:layout>
                <c:manualLayout>
                  <c:x val="4.3487722166188503E-3"/>
                  <c:y val="1.6490272686784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BC-4A47-92D6-ED6869012960}"/>
                </c:ext>
              </c:extLst>
            </c:dLbl>
            <c:dLbl>
              <c:idx val="3"/>
              <c:layout>
                <c:manualLayout>
                  <c:x val="8.6975444332377007E-3"/>
                  <c:y val="1.09935151245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BC-4A47-92D6-ED6869012960}"/>
                </c:ext>
              </c:extLst>
            </c:dLbl>
            <c:dLbl>
              <c:idx val="4"/>
              <c:layout>
                <c:manualLayout>
                  <c:x val="2.1743861083095843E-3"/>
                  <c:y val="1.6490272686784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BC-4A47-92D6-ED68690129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'تطور العمليات حسب النوع'!$C$2:$H$2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'تطور العمليات حسب النوع'!$C$4:$H$4</c:f>
              <c:numCache>
                <c:formatCode>#,##0.00</c:formatCode>
                <c:ptCount val="6"/>
                <c:pt idx="0">
                  <c:v>8.0500000000000007</c:v>
                </c:pt>
                <c:pt idx="1">
                  <c:v>7.5</c:v>
                </c:pt>
                <c:pt idx="2">
                  <c:v>7.12</c:v>
                </c:pt>
                <c:pt idx="3">
                  <c:v>5.2</c:v>
                </c:pt>
                <c:pt idx="4">
                  <c:v>4.2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C-4A47-92D6-ED6869012960}"/>
            </c:ext>
          </c:extLst>
        </c:ser>
        <c:ser>
          <c:idx val="1"/>
          <c:order val="2"/>
          <c:tx>
            <c:strRef>
              <c:f>'تطور العمليات حسب النوع'!$B$5</c:f>
              <c:strCache>
                <c:ptCount val="1"/>
                <c:pt idx="0">
                  <c:v>ضمان ائتمان الصادرات للمدي المتوسط</c:v>
                </c:pt>
              </c:strCache>
            </c:strRef>
          </c:tx>
          <c:spPr>
            <a:solidFill>
              <a:srgbClr val="A5002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7892170838797974E-3"/>
                  <c:y val="5.32125952117882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7F-44E5-9108-06076349AEAF}"/>
                </c:ext>
              </c:extLst>
            </c:dLbl>
            <c:dLbl>
              <c:idx val="1"/>
              <c:layout>
                <c:manualLayout>
                  <c:x val="-1.1315361806466329E-2"/>
                  <c:y val="-9.755529758782262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7F-44E5-9108-06076349AEAF}"/>
                </c:ext>
              </c:extLst>
            </c:dLbl>
            <c:dLbl>
              <c:idx val="2"/>
              <c:layout>
                <c:manualLayout>
                  <c:x val="-6.7892170838797974E-3"/>
                  <c:y val="1.064251904235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7F-44E5-9108-06076349AEAF}"/>
                </c:ext>
              </c:extLst>
            </c:dLbl>
            <c:dLbl>
              <c:idx val="4"/>
              <c:layout>
                <c:manualLayout>
                  <c:x val="-2.2630723612932658E-3"/>
                  <c:y val="1.064251904235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7F-44E5-9108-06076349AE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A50021"/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'تطور العمليات حسب النوع'!$C$2:$H$2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'تطور العمليات حسب النوع'!$C$5:$H$5</c:f>
              <c:numCache>
                <c:formatCode>#,##0.00</c:formatCode>
                <c:ptCount val="6"/>
                <c:pt idx="0">
                  <c:v>0.83</c:v>
                </c:pt>
                <c:pt idx="1">
                  <c:v>0.77</c:v>
                </c:pt>
                <c:pt idx="2">
                  <c:v>0.79</c:v>
                </c:pt>
                <c:pt idx="3">
                  <c:v>1.7</c:v>
                </c:pt>
                <c:pt idx="4">
                  <c:v>0.8</c:v>
                </c:pt>
                <c:pt idx="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C-4A47-92D6-ED6869012960}"/>
            </c:ext>
          </c:extLst>
        </c:ser>
        <c:ser>
          <c:idx val="3"/>
          <c:order val="3"/>
          <c:tx>
            <c:strRef>
              <c:f>'تطور العمليات حسب النوع'!$B$6</c:f>
              <c:strCache>
                <c:ptCount val="1"/>
                <c:pt idx="0">
                  <c:v>ضمان الاستثمار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6.7892170838797141E-3"/>
                  <c:y val="5.3212595211787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7F-44E5-9108-06076349AE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2E3830"/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'تطور العمليات حسب النوع'!$C$2:$H$2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'تطور العمليات حسب النوع'!$C$6:$H$6</c:f>
              <c:numCache>
                <c:formatCode>#,##0.00</c:formatCode>
                <c:ptCount val="6"/>
                <c:pt idx="0">
                  <c:v>3.81</c:v>
                </c:pt>
                <c:pt idx="1">
                  <c:v>2.64</c:v>
                </c:pt>
                <c:pt idx="2">
                  <c:v>1.46</c:v>
                </c:pt>
                <c:pt idx="3">
                  <c:v>1.1000000000000001</c:v>
                </c:pt>
                <c:pt idx="4">
                  <c:v>1.5</c:v>
                </c:pt>
                <c:pt idx="5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BC-4A47-92D6-ED6869012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8"/>
        <c:axId val="201638656"/>
        <c:axId val="201640192"/>
      </c:barChart>
      <c:catAx>
        <c:axId val="20163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ar-KW"/>
          </a:p>
        </c:txPr>
        <c:crossAx val="201640192"/>
        <c:crosses val="autoZero"/>
        <c:auto val="1"/>
        <c:lblAlgn val="ctr"/>
        <c:lblOffset val="100"/>
        <c:noMultiLvlLbl val="0"/>
      </c:catAx>
      <c:valAx>
        <c:axId val="201640192"/>
        <c:scaling>
          <c:orientation val="minMax"/>
        </c:scaling>
        <c:delete val="1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ot"/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201638656"/>
        <c:crosses val="autoZero"/>
        <c:crossBetween val="between"/>
      </c:valAx>
      <c:spPr>
        <a:solidFill>
          <a:schemeClr val="bg1"/>
        </a:solidFill>
        <a:ln>
          <a:noFill/>
        </a:ln>
        <a:effectLst/>
        <a:scene3d>
          <a:camera prst="orthographicFront"/>
          <a:lightRig rig="threePt" dir="t"/>
        </a:scene3d>
        <a:sp3d prstMaterial="translucentPowder"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noFill/>
      <a:prstDash val="solid"/>
      <a:round/>
    </a:ln>
    <a:effectLst/>
  </c:spPr>
  <c:txPr>
    <a:bodyPr/>
    <a:lstStyle/>
    <a:p>
      <a:pPr>
        <a:defRPr/>
      </a:pPr>
      <a:endParaRPr lang="ar-KW"/>
    </a:p>
  </c:txPr>
  <c:printSettings>
    <c:headerFooter/>
    <c:pageMargins b="0.75000000000000167" l="0.70000000000000095" r="0.70000000000000095" t="0.75000000000000167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709647381033891"/>
          <c:y val="3.2077136191309419E-2"/>
          <c:w val="0.70376555973981525"/>
          <c:h val="0.9367249927092448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224-4BC7-AF7E-3E984CF7C3AD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224-4BC7-AF7E-3E984CF7C3A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3224-4BC7-AF7E-3E984CF7C3AD}"/>
              </c:ext>
            </c:extLst>
          </c:dPt>
          <c:dPt>
            <c:idx val="3"/>
            <c:bubble3D val="0"/>
            <c:spPr>
              <a:solidFill>
                <a:schemeClr val="accent2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3224-4BC7-AF7E-3E984CF7C3AD}"/>
              </c:ext>
            </c:extLst>
          </c:dPt>
          <c:dPt>
            <c:idx val="4"/>
            <c:bubble3D val="0"/>
            <c:spPr>
              <a:solidFill>
                <a:schemeClr val="accent2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224-4BC7-AF7E-3E984CF7C3AD}"/>
              </c:ext>
            </c:extLst>
          </c:dPt>
          <c:dLbls>
            <c:dLbl>
              <c:idx val="1"/>
              <c:layout>
                <c:manualLayout>
                  <c:x val="-1.5652036973639163E-2"/>
                  <c:y val="3.2407407407407406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172187606983906"/>
                      <c:h val="0.344907407407407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224-4BC7-AF7E-3E984CF7C3AD}"/>
                </c:ext>
              </c:extLst>
            </c:dLbl>
            <c:dLbl>
              <c:idx val="2"/>
              <c:layout>
                <c:manualLayout>
                  <c:x val="-0.29043485417981291"/>
                  <c:y val="0.2597067964797882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C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64FF3CA-302A-4D11-9868-E14130750332}" type="CATEGORYNAME">
                      <a:rPr lang="ar-KW">
                        <a:solidFill>
                          <a:srgbClr val="C00000"/>
                        </a:solidFill>
                      </a:rPr>
                      <a:pPr>
                        <a:defRPr sz="1000" b="1">
                          <a:solidFill>
                            <a:srgbClr val="C00000"/>
                          </a:solidFill>
                        </a:defRPr>
                      </a:pPr>
                      <a:t>[CATEGORY NAME]</a:t>
                    </a:fld>
                    <a:endParaRPr lang="ar-KW" baseline="0">
                      <a:solidFill>
                        <a:srgbClr val="C00000"/>
                      </a:solidFill>
                    </a:endParaRPr>
                  </a:p>
                  <a:p>
                    <a:pPr>
                      <a:defRPr sz="1000" b="1">
                        <a:solidFill>
                          <a:srgbClr val="C00000"/>
                        </a:solidFill>
                      </a:defRPr>
                    </a:pPr>
                    <a:fld id="{24015AD7-D634-4314-B710-C6CBFB6ADE47}" type="PERCENTAGE">
                      <a:rPr lang="ar-KW">
                        <a:solidFill>
                          <a:srgbClr val="C00000"/>
                        </a:solidFill>
                      </a:rPr>
                      <a:pPr>
                        <a:defRPr sz="1000" b="1">
                          <a:solidFill>
                            <a:srgbClr val="C00000"/>
                          </a:solidFill>
                        </a:defRPr>
                      </a:pPr>
                      <a:t>[PERCENTAGE]</a:t>
                    </a:fld>
                    <a:endParaRPr lang="ar-KW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093913043478262"/>
                      <c:h val="0.3796296296296296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3224-4BC7-AF7E-3E984CF7C3AD}"/>
                </c:ext>
              </c:extLst>
            </c:dLbl>
            <c:dLbl>
              <c:idx val="3"/>
              <c:layout>
                <c:manualLayout>
                  <c:x val="-0.32695652173913042"/>
                  <c:y val="-0.222222222222222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4-4BC7-AF7E-3E984CF7C3AD}"/>
                </c:ext>
              </c:extLst>
            </c:dLbl>
            <c:dLbl>
              <c:idx val="4"/>
              <c:layout>
                <c:manualLayout>
                  <c:x val="-1.391304347826087E-2"/>
                  <c:y val="-9.2592592592592587E-2"/>
                </c:manualLayout>
              </c:layout>
              <c:numFmt formatCode="%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4-4BC7-AF7E-3E984CF7C3A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'المدى القصير'!$B$3:$B$7</c:f>
              <c:strCache>
                <c:ptCount val="5"/>
                <c:pt idx="0">
                  <c:v>بنك التصدير والاستيراد التركي</c:v>
                </c:pt>
                <c:pt idx="1">
                  <c:v>المؤسسة الاسلامية لتأمين الاستثمار وائتمان الصادرات</c:v>
                </c:pt>
                <c:pt idx="2">
                  <c:v>المؤسسة العربية لضمان الاستثمار وائتمان الصادرات</c:v>
                </c:pt>
                <c:pt idx="3">
                  <c:v>صندوق ضمان الصادرات الإيرانية</c:v>
                </c:pt>
                <c:pt idx="4">
                  <c:v>باقي الأعضاء</c:v>
                </c:pt>
              </c:strCache>
            </c:strRef>
          </c:cat>
          <c:val>
            <c:numRef>
              <c:f>'المدى القصير'!$F$3:$F$7</c:f>
              <c:numCache>
                <c:formatCode>0.0</c:formatCode>
                <c:ptCount val="5"/>
                <c:pt idx="0">
                  <c:v>12.847799999999998</c:v>
                </c:pt>
                <c:pt idx="1">
                  <c:v>4.508</c:v>
                </c:pt>
                <c:pt idx="2">
                  <c:v>1.127</c:v>
                </c:pt>
                <c:pt idx="3">
                  <c:v>1.127</c:v>
                </c:pt>
                <c:pt idx="4">
                  <c:v>2.9302000000000001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4-4BC7-AF7E-3E984CF7C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3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KW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66169120164328"/>
          <c:y val="0.12981265272875372"/>
          <c:w val="0.6055164669633688"/>
          <c:h val="0.81121148300078538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2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EA-49AA-86DA-E0F2CAEC56CC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EA-49AA-86DA-E0F2CAEC56CC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EA-49AA-86DA-E0F2CAEC56CC}"/>
              </c:ext>
            </c:extLst>
          </c:dPt>
          <c:dPt>
            <c:idx val="3"/>
            <c:bubble3D val="0"/>
            <c:spPr>
              <a:solidFill>
                <a:schemeClr val="accent2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2EA-49AA-86DA-E0F2CAEC56CC}"/>
              </c:ext>
            </c:extLst>
          </c:dPt>
          <c:dPt>
            <c:idx val="4"/>
            <c:bubble3D val="0"/>
            <c:spPr>
              <a:solidFill>
                <a:schemeClr val="accent2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2EA-49AA-86DA-E0F2CAEC56CC}"/>
              </c:ext>
            </c:extLst>
          </c:dPt>
          <c:dPt>
            <c:idx val="5"/>
            <c:bubble3D val="0"/>
            <c:spPr>
              <a:solidFill>
                <a:schemeClr val="accent2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02EA-49AA-86DA-E0F2CAEC56CC}"/>
              </c:ext>
            </c:extLst>
          </c:dPt>
          <c:dLbls>
            <c:dLbl>
              <c:idx val="0"/>
              <c:layout>
                <c:manualLayout>
                  <c:x val="-0.16516508045190015"/>
                  <c:y val="0.200070720326625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EA-49AA-86DA-E0F2CAEC56CC}"/>
                </c:ext>
              </c:extLst>
            </c:dLbl>
            <c:dLbl>
              <c:idx val="1"/>
              <c:layout>
                <c:manualLayout>
                  <c:x val="-0.19130434782608707"/>
                  <c:y val="-0.194477252843394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EA-49AA-86DA-E0F2CAEC56CC}"/>
                </c:ext>
              </c:extLst>
            </c:dLbl>
            <c:dLbl>
              <c:idx val="2"/>
              <c:layout>
                <c:manualLayout>
                  <c:x val="0.16924537282580604"/>
                  <c:y val="-0.164922848769464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EA-49AA-86DA-E0F2CAEC56CC}"/>
                </c:ext>
              </c:extLst>
            </c:dLbl>
            <c:dLbl>
              <c:idx val="3"/>
              <c:layout>
                <c:manualLayout>
                  <c:x val="-5.5112084902430677E-2"/>
                  <c:y val="5.4690688888104196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 rtl="1"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580883259157823"/>
                      <c:h val="0.39787013170438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2EA-49AA-86DA-E0F2CAEC56CC}"/>
                </c:ext>
              </c:extLst>
            </c:dLbl>
            <c:dLbl>
              <c:idx val="4"/>
              <c:layout>
                <c:manualLayout>
                  <c:x val="-0.16345246351978024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 rtl="1"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286945997035342"/>
                      <c:h val="0.2606034391440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02EA-49AA-86DA-E0F2CAEC56CC}"/>
                </c:ext>
              </c:extLst>
            </c:dLbl>
            <c:dLbl>
              <c:idx val="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 rtl="1"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EA-49AA-86DA-E0F2CAEC56C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1"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'الائتمان المحلي'!$B$3:$B$7</c:f>
              <c:strCache>
                <c:ptCount val="5"/>
                <c:pt idx="0">
                  <c:v>بنك التصدير والاستيراد التركي</c:v>
                </c:pt>
                <c:pt idx="1">
                  <c:v>شركة تأمين الائتمان اللبنانية</c:v>
                </c:pt>
                <c:pt idx="2">
                  <c:v>الشركة الجزائرية لتأمين وضمان الصادرات</c:v>
                </c:pt>
                <c:pt idx="3">
                  <c:v>المؤسسة الاسلامية لتأمين الاستثمار وائتمان الصادرات</c:v>
                </c:pt>
                <c:pt idx="4">
                  <c:v>باقي الأعضاء</c:v>
                </c:pt>
              </c:strCache>
            </c:strRef>
          </c:cat>
          <c:val>
            <c:numRef>
              <c:f>'الائتمان المحلي'!$F$3:$F$7</c:f>
              <c:numCache>
                <c:formatCode>0.0</c:formatCode>
                <c:ptCount val="5"/>
                <c:pt idx="0">
                  <c:v>2.1869999999999998</c:v>
                </c:pt>
                <c:pt idx="1">
                  <c:v>2.1059999999999999</c:v>
                </c:pt>
                <c:pt idx="2">
                  <c:v>1.377</c:v>
                </c:pt>
                <c:pt idx="3">
                  <c:v>0.89100000000000001</c:v>
                </c:pt>
                <c:pt idx="4">
                  <c:v>1.5389999999999999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2EA-49AA-86DA-E0F2CAEC5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KW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47486371895821"/>
          <c:y val="3.902960046660834E-2"/>
          <c:w val="0.72492704146247455"/>
          <c:h val="0.959857101195683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05-43E2-B6AC-3FFFA6B62877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05-43E2-B6AC-3FFFA6B62877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05-43E2-B6AC-3FFFA6B62877}"/>
              </c:ext>
            </c:extLst>
          </c:dPt>
          <c:dPt>
            <c:idx val="3"/>
            <c:bubble3D val="0"/>
            <c:spPr>
              <a:solidFill>
                <a:schemeClr val="accent2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705-43E2-B6AC-3FFFA6B62877}"/>
              </c:ext>
            </c:extLst>
          </c:dPt>
          <c:dPt>
            <c:idx val="4"/>
            <c:bubble3D val="0"/>
            <c:spPr>
              <a:solidFill>
                <a:schemeClr val="accent2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705-43E2-B6AC-3FFFA6B62877}"/>
              </c:ext>
            </c:extLst>
          </c:dPt>
          <c:dLbls>
            <c:dLbl>
              <c:idx val="0"/>
              <c:layout>
                <c:manualLayout>
                  <c:x val="-6.9930069930071214E-3"/>
                  <c:y val="-8.387415698598212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5-43E2-B6AC-3FFFA6B62877}"/>
                </c:ext>
              </c:extLst>
            </c:dLbl>
            <c:dLbl>
              <c:idx val="1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5-43E2-B6AC-3FFFA6B62877}"/>
                </c:ext>
              </c:extLst>
            </c:dLbl>
            <c:dLbl>
              <c:idx val="2"/>
              <c:layout>
                <c:manualLayout>
                  <c:x val="-1.7482517482517546E-2"/>
                  <c:y val="-5.78598919529677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5-43E2-B6AC-3FFFA6B62877}"/>
                </c:ext>
              </c:extLst>
            </c:dLbl>
            <c:dLbl>
              <c:idx val="3"/>
              <c:layout>
                <c:manualLayout>
                  <c:x val="0.12237762237762238"/>
                  <c:y val="-0.235654461353765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5-43E2-B6AC-3FFFA6B62877}"/>
                </c:ext>
              </c:extLst>
            </c:dLbl>
            <c:dLbl>
              <c:idx val="4"/>
              <c:layout>
                <c:manualLayout>
                  <c:x val="0.22027972027972029"/>
                  <c:y val="-0.134529147982062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5-43E2-B6AC-3FFFA6B6287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'المدى المتوسط'!$B$3:$B$7</c:f>
              <c:strCache>
                <c:ptCount val="5"/>
                <c:pt idx="0">
                  <c:v>بنك الاستيراد والتصدير الماليزي</c:v>
                </c:pt>
                <c:pt idx="1">
                  <c:v>المؤسسة العربية لضمان الاستثمار وائتمان الصادرات</c:v>
                </c:pt>
                <c:pt idx="2">
                  <c:v>بنك التصدير والاستيراد التركي</c:v>
                </c:pt>
                <c:pt idx="3">
                  <c:v>صندوق ضمان صادرات إيران</c:v>
                </c:pt>
                <c:pt idx="4">
                  <c:v>شركة تأمين الصادرات - كازاخستان</c:v>
                </c:pt>
              </c:strCache>
            </c:strRef>
          </c:cat>
          <c:val>
            <c:numRef>
              <c:f>'المدى المتوسط'!$G$3:$G$7</c:f>
              <c:numCache>
                <c:formatCode>General</c:formatCode>
                <c:ptCount val="5"/>
                <c:pt idx="0">
                  <c:v>44</c:v>
                </c:pt>
                <c:pt idx="1">
                  <c:v>31</c:v>
                </c:pt>
                <c:pt idx="2">
                  <c:v>19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05-43E2-B6AC-3FFFA6B62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6"/>
        <c:holeSize val="2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K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48185672595121"/>
          <c:y val="4.8077360553602747E-2"/>
          <c:w val="0.61939650900280829"/>
          <c:h val="0.8254771741603130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5F-44F1-8E37-247E672FDD04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5F-44F1-8E37-247E672FDD04}"/>
              </c:ext>
            </c:extLst>
          </c:dPt>
          <c:dPt>
            <c:idx val="2"/>
            <c:bubble3D val="0"/>
            <c:explosion val="18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D5F-44F1-8E37-247E672FDD04}"/>
              </c:ext>
            </c:extLst>
          </c:dPt>
          <c:dPt>
            <c:idx val="3"/>
            <c:bubble3D val="0"/>
            <c:spPr>
              <a:solidFill>
                <a:schemeClr val="accent2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5F-44F1-8E37-247E672FDD04}"/>
              </c:ext>
            </c:extLst>
          </c:dPt>
          <c:dPt>
            <c:idx val="4"/>
            <c:bubble3D val="0"/>
            <c:spPr>
              <a:solidFill>
                <a:schemeClr val="accent2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D5F-44F1-8E37-247E672FDD04}"/>
              </c:ext>
            </c:extLst>
          </c:dPt>
          <c:dLbls>
            <c:dLbl>
              <c:idx val="0"/>
              <c:layout>
                <c:manualLayout>
                  <c:x val="-2.5706458895435273E-2"/>
                  <c:y val="-9.3467483231262759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5F-44F1-8E37-247E672FDD04}"/>
                </c:ext>
              </c:extLst>
            </c:dLbl>
            <c:dLbl>
              <c:idx val="1"/>
              <c:layout>
                <c:manualLayout>
                  <c:x val="-1.5075987005120896E-2"/>
                  <c:y val="-1.39216972878389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5F-44F1-8E37-247E672FDD04}"/>
                </c:ext>
              </c:extLst>
            </c:dLbl>
            <c:dLbl>
              <c:idx val="2"/>
              <c:layout>
                <c:manualLayout>
                  <c:x val="0.24475524475524477"/>
                  <c:y val="-0.13230076621588222"/>
                </c:manualLayout>
              </c:layout>
              <c:numFmt formatCode="%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 rtl="0">
                    <a:defRPr sz="900" b="1" i="0" u="none" strike="noStrike" kern="1200" baseline="0">
                      <a:solidFill>
                        <a:srgbClr val="A5002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5F-44F1-8E37-247E672FDD04}"/>
                </c:ext>
              </c:extLst>
            </c:dLbl>
            <c:dLbl>
              <c:idx val="3"/>
              <c:layout>
                <c:manualLayout>
                  <c:x val="-0.20594185342216839"/>
                  <c:y val="3.70370370370370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5F-44F1-8E37-247E672FDD04}"/>
                </c:ext>
              </c:extLst>
            </c:dLbl>
            <c:dLbl>
              <c:idx val="4"/>
              <c:layout>
                <c:manualLayout>
                  <c:x val="0.11112358781239295"/>
                  <c:y val="0.17708333333333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5F-44F1-8E37-247E672FDD0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'ضمان الاستثمار'!$B$3:$B$7</c:f>
              <c:strCache>
                <c:ptCount val="3"/>
                <c:pt idx="0">
                  <c:v>ICIEC</c:v>
                </c:pt>
                <c:pt idx="1">
                  <c:v>EGFI</c:v>
                </c:pt>
                <c:pt idx="2">
                  <c:v>DHAMAN</c:v>
                </c:pt>
              </c:strCache>
            </c:strRef>
          </c:cat>
          <c:val>
            <c:numRef>
              <c:f>'ضمان الاستثمار'!$G$3:$G$7</c:f>
              <c:numCache>
                <c:formatCode>0.0</c:formatCode>
                <c:ptCount val="5"/>
                <c:pt idx="0">
                  <c:v>2.85</c:v>
                </c:pt>
                <c:pt idx="1">
                  <c:v>0.79799999999999993</c:v>
                </c:pt>
                <c:pt idx="2">
                  <c:v>0.152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D5F-44F1-8E37-247E672FD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60"/>
        <c:holeSize val="14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K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911624745071381E-2"/>
          <c:y val="2.1933122897082789E-2"/>
          <c:w val="0.94017675050985727"/>
          <c:h val="0.73320576863375952"/>
        </c:manualLayout>
      </c:layout>
      <c:lineChart>
        <c:grouping val="standard"/>
        <c:varyColors val="0"/>
        <c:ser>
          <c:idx val="0"/>
          <c:order val="0"/>
          <c:tx>
            <c:strRef>
              <c:f>'تطور الاقساط'!$B$4</c:f>
              <c:strCache>
                <c:ptCount val="1"/>
                <c:pt idx="0">
                  <c:v>التعويضات المدفوعة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2.0231135282121105E-2"/>
                  <c:y val="-5.4895029345064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7E-4267-B9A9-C87405130E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'تطور الاقساط'!$C$3:$H$3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'تطور الاقساط'!$C$4:$H$4</c:f>
              <c:numCache>
                <c:formatCode>General</c:formatCode>
                <c:ptCount val="6"/>
                <c:pt idx="0" formatCode="0">
                  <c:v>36.4</c:v>
                </c:pt>
                <c:pt idx="1">
                  <c:v>48</c:v>
                </c:pt>
                <c:pt idx="2">
                  <c:v>71</c:v>
                </c:pt>
                <c:pt idx="3">
                  <c:v>82</c:v>
                </c:pt>
                <c:pt idx="4">
                  <c:v>45</c:v>
                </c:pt>
                <c:pt idx="5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6-4E13-A4D3-6442B7213610}"/>
            </c:ext>
          </c:extLst>
        </c:ser>
        <c:ser>
          <c:idx val="1"/>
          <c:order val="1"/>
          <c:tx>
            <c:strRef>
              <c:f>'تطور الاقساط'!$B$5</c:f>
              <c:strCache>
                <c:ptCount val="1"/>
                <c:pt idx="0">
                  <c:v>المبالغ المستردة</c:v>
                </c:pt>
              </c:strCache>
            </c:strRef>
          </c:tx>
          <c:spPr>
            <a:ln w="28575" cap="rnd">
              <a:solidFill>
                <a:srgbClr val="A50021">
                  <a:alpha val="98000"/>
                </a:srgb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A50021"/>
              </a:solidFill>
              <a:ln w="9525">
                <a:solidFill>
                  <a:srgbClr val="E6691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02844950213371E-2"/>
                  <c:y val="-4.1111205185373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BD-4776-82BA-822C2BFF3D85}"/>
                </c:ext>
              </c:extLst>
            </c:dLbl>
            <c:dLbl>
              <c:idx val="4"/>
              <c:layout>
                <c:manualLayout>
                  <c:x val="-2.6526279728290452E-2"/>
                  <c:y val="6.5905414480791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06-4E13-A4D3-6442B72136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A50021"/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'تطور الاقساط'!$C$3:$H$3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'تطور الاقساط'!$C$5:$H$5</c:f>
              <c:numCache>
                <c:formatCode>General</c:formatCode>
                <c:ptCount val="6"/>
                <c:pt idx="0" formatCode="0">
                  <c:v>13.7</c:v>
                </c:pt>
                <c:pt idx="1">
                  <c:v>20</c:v>
                </c:pt>
                <c:pt idx="2">
                  <c:v>20</c:v>
                </c:pt>
                <c:pt idx="3">
                  <c:v>18</c:v>
                </c:pt>
                <c:pt idx="4">
                  <c:v>42</c:v>
                </c:pt>
                <c:pt idx="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6-4E13-A4D3-6442B7213610}"/>
            </c:ext>
          </c:extLst>
        </c:ser>
        <c:ser>
          <c:idx val="2"/>
          <c:order val="2"/>
          <c:tx>
            <c:strRef>
              <c:f>'تطور الاقساط'!$B$6</c:f>
              <c:strCache>
                <c:ptCount val="1"/>
                <c:pt idx="0">
                  <c:v>أقساط التأمين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'تطور الاقساط'!$C$3:$H$3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'تطور الاقساط'!$C$6:$H$6</c:f>
              <c:numCache>
                <c:formatCode>General</c:formatCode>
                <c:ptCount val="6"/>
                <c:pt idx="0" formatCode="0">
                  <c:v>98</c:v>
                </c:pt>
                <c:pt idx="1">
                  <c:v>124</c:v>
                </c:pt>
                <c:pt idx="2">
                  <c:v>117</c:v>
                </c:pt>
                <c:pt idx="3">
                  <c:v>119</c:v>
                </c:pt>
                <c:pt idx="4">
                  <c:v>104</c:v>
                </c:pt>
                <c:pt idx="5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06-4E13-A4D3-6442B7213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82664"/>
        <c:axId val="516580368"/>
      </c:lineChart>
      <c:catAx>
        <c:axId val="51658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KW"/>
          </a:p>
        </c:txPr>
        <c:crossAx val="516580368"/>
        <c:crosses val="autoZero"/>
        <c:auto val="1"/>
        <c:lblAlgn val="ctr"/>
        <c:lblOffset val="100"/>
        <c:noMultiLvlLbl val="0"/>
      </c:catAx>
      <c:valAx>
        <c:axId val="516580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51658266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KW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K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911624745071381E-2"/>
          <c:y val="1.2186036745406833E-2"/>
          <c:w val="0.94017675050985727"/>
          <c:h val="0.65961879012111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'تطور التعويضات'!$B$4</c:f>
              <c:strCache>
                <c:ptCount val="1"/>
                <c:pt idx="0">
                  <c:v>ضمان ائتمان الصادرات للمدى القصير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'تطور التعويضات'!$C$3:$H$3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'تطور التعويضات'!$C$4:$H$4</c:f>
              <c:numCache>
                <c:formatCode>General</c:formatCode>
                <c:ptCount val="6"/>
                <c:pt idx="0" formatCode="0">
                  <c:v>30</c:v>
                </c:pt>
                <c:pt idx="1">
                  <c:v>28</c:v>
                </c:pt>
                <c:pt idx="2">
                  <c:v>52</c:v>
                </c:pt>
                <c:pt idx="3">
                  <c:v>33</c:v>
                </c:pt>
                <c:pt idx="4">
                  <c:v>29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0-4E01-AF70-CCB55EE81450}"/>
            </c:ext>
          </c:extLst>
        </c:ser>
        <c:ser>
          <c:idx val="2"/>
          <c:order val="1"/>
          <c:tx>
            <c:strRef>
              <c:f>'تطور التعويضات'!$B$5</c:f>
              <c:strCache>
                <c:ptCount val="1"/>
                <c:pt idx="0">
                  <c:v>ضمان الائتمان المحلي للمدى القصير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'تطور التعويضات'!$C$3:$H$3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'تطور التعويضات'!$C$5:$H$5</c:f>
              <c:numCache>
                <c:formatCode>General</c:formatCode>
                <c:ptCount val="6"/>
                <c:pt idx="0" formatCode="0">
                  <c:v>9</c:v>
                </c:pt>
                <c:pt idx="1">
                  <c:v>9</c:v>
                </c:pt>
                <c:pt idx="2">
                  <c:v>4</c:v>
                </c:pt>
                <c:pt idx="3">
                  <c:v>15</c:v>
                </c:pt>
                <c:pt idx="4">
                  <c:v>18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0-4E01-AF70-CCB55EE81450}"/>
            </c:ext>
          </c:extLst>
        </c:ser>
        <c:ser>
          <c:idx val="1"/>
          <c:order val="2"/>
          <c:tx>
            <c:strRef>
              <c:f>'تطور التعويضات'!$B$6</c:f>
              <c:strCache>
                <c:ptCount val="1"/>
                <c:pt idx="0">
                  <c:v>ضمان ائتمان الصادرات للمدي المتوسط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'تطور التعويضات'!$C$3:$H$3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'تطور التعويضات'!$C$6:$H$6</c:f>
              <c:numCache>
                <c:formatCode>General</c:formatCode>
                <c:ptCount val="6"/>
                <c:pt idx="0" formatCode="0">
                  <c:v>40</c:v>
                </c:pt>
                <c:pt idx="1">
                  <c:v>7</c:v>
                </c:pt>
                <c:pt idx="2">
                  <c:v>26</c:v>
                </c:pt>
                <c:pt idx="3">
                  <c:v>24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40-4E01-AF70-CCB55EE81450}"/>
            </c:ext>
          </c:extLst>
        </c:ser>
        <c:ser>
          <c:idx val="3"/>
          <c:order val="3"/>
          <c:tx>
            <c:strRef>
              <c:f>'تطور التعويضات'!$B$7</c:f>
              <c:strCache>
                <c:ptCount val="1"/>
                <c:pt idx="0">
                  <c:v>ضمان الاستثمار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40-4E01-AF70-CCB55EE8145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40-4E01-AF70-CCB55EE8145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40-4E01-AF70-CCB55EE8145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3F-4998-9906-75F7877D982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3F-4998-9906-75F7877D98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'تطور التعويضات'!$C$3:$H$3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'تطور التعويضات'!$C$7:$H$7</c:f>
              <c:numCache>
                <c:formatCode>General</c:formatCode>
                <c:ptCount val="6"/>
                <c:pt idx="0" formatCode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40-4E01-AF70-CCB55EE81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5"/>
        <c:axId val="516582664"/>
        <c:axId val="516580368"/>
      </c:barChart>
      <c:catAx>
        <c:axId val="51658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KW"/>
          </a:p>
        </c:txPr>
        <c:crossAx val="516580368"/>
        <c:crosses val="autoZero"/>
        <c:auto val="1"/>
        <c:lblAlgn val="ctr"/>
        <c:lblOffset val="100"/>
        <c:noMultiLvlLbl val="0"/>
      </c:catAx>
      <c:valAx>
        <c:axId val="516580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5165826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K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64577</xdr:colOff>
      <xdr:row>3</xdr:row>
      <xdr:rowOff>34848</xdr:rowOff>
    </xdr:from>
    <xdr:to>
      <xdr:col>9</xdr:col>
      <xdr:colOff>589258</xdr:colOff>
      <xdr:row>12</xdr:row>
      <xdr:rowOff>190500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153369</xdr:colOff>
      <xdr:row>6</xdr:row>
      <xdr:rowOff>0</xdr:rowOff>
    </xdr:from>
    <xdr:to>
      <xdr:col>5</xdr:col>
      <xdr:colOff>8072</xdr:colOff>
      <xdr:row>7</xdr:row>
      <xdr:rowOff>96866</xdr:rowOff>
    </xdr:to>
    <xdr:cxnSp macro="">
      <xdr:nvCxnSpPr>
        <xdr:cNvPr id="3" name="Elbow Connector 2"/>
        <xdr:cNvCxnSpPr/>
      </xdr:nvCxnSpPr>
      <xdr:spPr>
        <a:xfrm flipV="1">
          <a:off x="10048939576" y="2179449"/>
          <a:ext cx="468178" cy="379387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879475</xdr:colOff>
      <xdr:row>8</xdr:row>
      <xdr:rowOff>15875</xdr:rowOff>
    </xdr:from>
    <xdr:to>
      <xdr:col>6</xdr:col>
      <xdr:colOff>590550</xdr:colOff>
      <xdr:row>22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6</xdr:col>
      <xdr:colOff>581025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144780</xdr:colOff>
      <xdr:row>21</xdr:row>
      <xdr:rowOff>7620</xdr:rowOff>
    </xdr:from>
    <xdr:to>
      <xdr:col>7</xdr:col>
      <xdr:colOff>193482</xdr:colOff>
      <xdr:row>23</xdr:row>
      <xdr:rowOff>13915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225718" y="3931920"/>
          <a:ext cx="5336982" cy="372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854075</xdr:colOff>
      <xdr:row>9</xdr:row>
      <xdr:rowOff>15875</xdr:rowOff>
    </xdr:from>
    <xdr:to>
      <xdr:col>3</xdr:col>
      <xdr:colOff>514350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617220</xdr:colOff>
      <xdr:row>24</xdr:row>
      <xdr:rowOff>7620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77840" y="5158740"/>
          <a:ext cx="61722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20</xdr:row>
      <xdr:rowOff>68580</xdr:rowOff>
    </xdr:from>
    <xdr:to>
      <xdr:col>2</xdr:col>
      <xdr:colOff>312420</xdr:colOff>
      <xdr:row>21</xdr:row>
      <xdr:rowOff>76200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81400" y="3817620"/>
          <a:ext cx="211836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418</xdr:colOff>
      <xdr:row>9</xdr:row>
      <xdr:rowOff>12700</xdr:rowOff>
    </xdr:from>
    <xdr:to>
      <xdr:col>5</xdr:col>
      <xdr:colOff>566109</xdr:colOff>
      <xdr:row>20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1545566</xdr:colOff>
      <xdr:row>19</xdr:row>
      <xdr:rowOff>122207</xdr:rowOff>
    </xdr:from>
    <xdr:to>
      <xdr:col>3</xdr:col>
      <xdr:colOff>50609</xdr:colOff>
      <xdr:row>20</xdr:row>
      <xdr:rowOff>82669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8876901" y="3874698"/>
          <a:ext cx="140208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571500</xdr:colOff>
      <xdr:row>1</xdr:row>
      <xdr:rowOff>0</xdr:rowOff>
    </xdr:from>
    <xdr:to>
      <xdr:col>18</xdr:col>
      <xdr:colOff>732367</xdr:colOff>
      <xdr:row>10</xdr:row>
      <xdr:rowOff>47037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17146</xdr:colOff>
      <xdr:row>7</xdr:row>
      <xdr:rowOff>89847</xdr:rowOff>
    </xdr:from>
    <xdr:to>
      <xdr:col>6</xdr:col>
      <xdr:colOff>593725</xdr:colOff>
      <xdr:row>19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7621</xdr:colOff>
      <xdr:row>9</xdr:row>
      <xdr:rowOff>13647</xdr:rowOff>
    </xdr:from>
    <xdr:to>
      <xdr:col>6</xdr:col>
      <xdr:colOff>584200</xdr:colOff>
      <xdr:row>22</xdr:row>
      <xdr:rowOff>91109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586740</xdr:colOff>
      <xdr:row>21</xdr:row>
      <xdr:rowOff>7621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70320" y="3520440"/>
          <a:ext cx="58674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49696</xdr:colOff>
      <xdr:row>22</xdr:row>
      <xdr:rowOff>91108</xdr:rowOff>
    </xdr:from>
    <xdr:to>
      <xdr:col>6</xdr:col>
      <xdr:colOff>415787</xdr:colOff>
      <xdr:row>24</xdr:row>
      <xdr:rowOff>98729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7824343" y="3967369"/>
          <a:ext cx="5542722" cy="372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9</xdr:row>
      <xdr:rowOff>6350</xdr:rowOff>
    </xdr:from>
    <xdr:to>
      <xdr:col>9</xdr:col>
      <xdr:colOff>584200</xdr:colOff>
      <xdr:row>23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0.21288</cdr:x>
      <cdr:y>0.11579</cdr:y>
    </cdr:from>
    <cdr:to>
      <cdr:x>0.3238</cdr:x>
      <cdr:y>0.25522</cdr:y>
    </cdr:to>
    <cdr:cxnSp macro="">
      <cdr:nvCxnSpPr>
        <cdr:cNvPr id="13" name="Elbow Connector 12"/>
        <cdr:cNvCxnSpPr/>
      </cdr:nvCxnSpPr>
      <cdr:spPr>
        <a:xfrm xmlns:a="http://schemas.openxmlformats.org/drawingml/2006/main" rot="10800000">
          <a:off x="778865" y="321217"/>
          <a:ext cx="405824" cy="386808"/>
        </a:xfrm>
        <a:prstGeom xmlns:a="http://schemas.openxmlformats.org/drawingml/2006/main" prst="bentConnector3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0.12478</cdr:x>
      <cdr:y>0.38958</cdr:y>
    </cdr:from>
    <cdr:to>
      <cdr:x>0.28418</cdr:x>
      <cdr:y>0.50694</cdr:y>
    </cdr:to>
    <cdr:cxnSp macro="">
      <cdr:nvCxnSpPr>
        <cdr:cNvPr id="18" name="Elbow Connector 17"/>
        <cdr:cNvCxnSpPr/>
      </cdr:nvCxnSpPr>
      <cdr:spPr>
        <a:xfrm xmlns:a="http://schemas.openxmlformats.org/drawingml/2006/main" rot="10800000" flipV="1">
          <a:off x="456531" y="1080741"/>
          <a:ext cx="583212" cy="325571"/>
        </a:xfrm>
        <a:prstGeom xmlns:a="http://schemas.openxmlformats.org/drawingml/2006/main" prst="bentConnector3">
          <a:avLst>
            <a:gd name="adj1" fmla="val 50000"/>
          </a:avLst>
        </a:prstGeom>
        <a:ln xmlns:a="http://schemas.openxmlformats.org/drawingml/2006/main">
          <a:solidFill>
            <a:srgbClr val="A5002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10</xdr:row>
      <xdr:rowOff>6350</xdr:rowOff>
    </xdr:from>
    <xdr:to>
      <xdr:col>9</xdr:col>
      <xdr:colOff>577144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0.21527</cdr:x>
      <cdr:y>0.17343</cdr:y>
    </cdr:from>
    <cdr:to>
      <cdr:x>0.34694</cdr:x>
      <cdr:y>0.24944</cdr:y>
    </cdr:to>
    <cdr:cxnSp macro="">
      <cdr:nvCxnSpPr>
        <cdr:cNvPr id="3" name="Elbow Connector 2"/>
        <cdr:cNvCxnSpPr/>
      </cdr:nvCxnSpPr>
      <cdr:spPr>
        <a:xfrm xmlns:a="http://schemas.openxmlformats.org/drawingml/2006/main" rot="10800000">
          <a:off x="785989" y="472658"/>
          <a:ext cx="480760" cy="207160"/>
        </a:xfrm>
        <a:prstGeom xmlns:a="http://schemas.openxmlformats.org/drawingml/2006/main" prst="bentConnector3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0.16209</cdr:x>
      <cdr:y>0.42544</cdr:y>
    </cdr:from>
    <cdr:to>
      <cdr:x>0.25407</cdr:x>
      <cdr:y>0.48599</cdr:y>
    </cdr:to>
    <cdr:cxnSp macro="">
      <cdr:nvCxnSpPr>
        <cdr:cNvPr id="8" name="Elbow Connector 7"/>
        <cdr:cNvCxnSpPr/>
      </cdr:nvCxnSpPr>
      <cdr:spPr>
        <a:xfrm xmlns:a="http://schemas.openxmlformats.org/drawingml/2006/main" rot="10800000">
          <a:off x="591822" y="1159514"/>
          <a:ext cx="335842" cy="165024"/>
        </a:xfrm>
        <a:prstGeom xmlns:a="http://schemas.openxmlformats.org/drawingml/2006/main" prst="bentConnector3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6350</xdr:rowOff>
    </xdr:from>
    <xdr:to>
      <xdr:col>9</xdr:col>
      <xdr:colOff>584200</xdr:colOff>
      <xdr:row>25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6350</xdr:rowOff>
    </xdr:from>
    <xdr:to>
      <xdr:col>9</xdr:col>
      <xdr:colOff>584200</xdr:colOff>
      <xdr:row>25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</sheetNames>
    <sheetDataSet>
      <sheetData sheetId="0">
        <row r="1">
          <cell r="D1">
            <v>2012</v>
          </cell>
          <cell r="E1">
            <v>2013</v>
          </cell>
          <cell r="F1">
            <v>2014</v>
          </cell>
          <cell r="G1">
            <v>2015</v>
          </cell>
          <cell r="H1">
            <v>2016</v>
          </cell>
          <cell r="I1">
            <v>2017</v>
          </cell>
          <cell r="J1">
            <v>2018</v>
          </cell>
          <cell r="K1">
            <v>2019</v>
          </cell>
        </row>
        <row r="6">
          <cell r="B6" t="str">
            <v>المدى القصير</v>
          </cell>
          <cell r="D6">
            <v>46.625</v>
          </cell>
          <cell r="E6">
            <v>53.372999999999998</v>
          </cell>
          <cell r="F6">
            <v>53.328000000000003</v>
          </cell>
          <cell r="G6">
            <v>53.857999999999997</v>
          </cell>
          <cell r="H6">
            <v>51.753999999999998</v>
          </cell>
          <cell r="I6">
            <v>75.311999999999998</v>
          </cell>
          <cell r="J6">
            <v>77.787000000000006</v>
          </cell>
          <cell r="K6">
            <v>68.593999999999994</v>
          </cell>
        </row>
        <row r="9">
          <cell r="B9" t="str">
            <v>المديين المتوسط والطويل</v>
          </cell>
          <cell r="D9">
            <v>105.56899999999999</v>
          </cell>
          <cell r="E9">
            <v>98.564000000000021</v>
          </cell>
          <cell r="F9">
            <v>93.212999999999994</v>
          </cell>
          <cell r="G9">
            <v>97.468999999999994</v>
          </cell>
          <cell r="H9">
            <v>95.223000000000013</v>
          </cell>
          <cell r="I9">
            <v>116.03600000000002</v>
          </cell>
          <cell r="J9">
            <v>112.57</v>
          </cell>
          <cell r="K9">
            <v>105.673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1"/>
  <sheetViews>
    <sheetView showGridLines="0" rightToLeft="1" zoomScale="74" zoomScaleNormal="74" zoomScalePageLayoutView="58" workbookViewId="0">
      <selection activeCell="B34" sqref="B34"/>
    </sheetView>
  </sheetViews>
  <sheetFormatPr defaultRowHeight="14.25" x14ac:dyDescent="0.2"/>
  <cols>
    <col min="1" max="1" width="6.125" customWidth="1"/>
    <col min="2" max="2" width="47.5" customWidth="1"/>
    <col min="3" max="3" width="15.875" customWidth="1"/>
    <col min="4" max="4" width="37.375" bestFit="1" customWidth="1"/>
    <col min="5" max="5" width="78.5" bestFit="1" customWidth="1"/>
  </cols>
  <sheetData>
    <row r="1" spans="1:5" ht="42" customHeight="1" x14ac:dyDescent="0.2">
      <c r="A1" s="54" t="s">
        <v>105</v>
      </c>
      <c r="B1" s="54"/>
      <c r="C1" s="54"/>
      <c r="D1" s="54"/>
      <c r="E1" s="54"/>
    </row>
    <row r="2" spans="1:5" ht="26.1" customHeight="1" x14ac:dyDescent="0.2">
      <c r="A2" s="55" t="s">
        <v>67</v>
      </c>
      <c r="B2" s="56"/>
      <c r="C2" s="30" t="s">
        <v>64</v>
      </c>
      <c r="D2" s="30" t="s">
        <v>65</v>
      </c>
      <c r="E2" s="30" t="s">
        <v>66</v>
      </c>
    </row>
    <row r="3" spans="1:5" s="6" customFormat="1" ht="21" customHeight="1" x14ac:dyDescent="0.2">
      <c r="A3" s="21">
        <v>1</v>
      </c>
      <c r="B3" s="22" t="s">
        <v>5</v>
      </c>
      <c r="C3" s="23" t="s">
        <v>34</v>
      </c>
      <c r="D3" s="24" t="s">
        <v>48</v>
      </c>
      <c r="E3" s="25" t="s">
        <v>17</v>
      </c>
    </row>
    <row r="4" spans="1:5" s="6" customFormat="1" ht="21" customHeight="1" x14ac:dyDescent="0.2">
      <c r="A4" s="21">
        <v>2</v>
      </c>
      <c r="B4" s="22" t="s">
        <v>126</v>
      </c>
      <c r="C4" s="23" t="s">
        <v>34</v>
      </c>
      <c r="D4" s="24" t="s">
        <v>49</v>
      </c>
      <c r="E4" s="25" t="s">
        <v>18</v>
      </c>
    </row>
    <row r="5" spans="1:5" s="6" customFormat="1" ht="21" customHeight="1" x14ac:dyDescent="0.2">
      <c r="A5" s="21">
        <v>3</v>
      </c>
      <c r="B5" s="26" t="s">
        <v>7</v>
      </c>
      <c r="C5" s="23" t="s">
        <v>35</v>
      </c>
      <c r="D5" s="24" t="s">
        <v>50</v>
      </c>
      <c r="E5" s="25" t="s">
        <v>19</v>
      </c>
    </row>
    <row r="6" spans="1:5" s="6" customFormat="1" ht="21" customHeight="1" x14ac:dyDescent="0.2">
      <c r="A6" s="21">
        <v>4</v>
      </c>
      <c r="B6" s="26" t="s">
        <v>13</v>
      </c>
      <c r="C6" s="23" t="s">
        <v>36</v>
      </c>
      <c r="D6" s="24" t="s">
        <v>51</v>
      </c>
      <c r="E6" s="25" t="s">
        <v>20</v>
      </c>
    </row>
    <row r="7" spans="1:5" s="6" customFormat="1" ht="21" customHeight="1" x14ac:dyDescent="0.2">
      <c r="A7" s="21">
        <v>5</v>
      </c>
      <c r="B7" s="26" t="s">
        <v>10</v>
      </c>
      <c r="C7" s="23" t="s">
        <v>37</v>
      </c>
      <c r="D7" s="24" t="s">
        <v>52</v>
      </c>
      <c r="E7" s="25" t="s">
        <v>21</v>
      </c>
    </row>
    <row r="8" spans="1:5" s="6" customFormat="1" ht="21" customHeight="1" x14ac:dyDescent="0.2">
      <c r="A8" s="21">
        <v>6</v>
      </c>
      <c r="B8" s="26" t="s">
        <v>130</v>
      </c>
      <c r="C8" s="23" t="s">
        <v>38</v>
      </c>
      <c r="D8" s="24" t="s">
        <v>53</v>
      </c>
      <c r="E8" s="25" t="s">
        <v>22</v>
      </c>
    </row>
    <row r="9" spans="1:5" s="6" customFormat="1" ht="21" customHeight="1" x14ac:dyDescent="0.2">
      <c r="A9" s="21">
        <v>7</v>
      </c>
      <c r="B9" s="26" t="s">
        <v>14</v>
      </c>
      <c r="C9" s="23" t="s">
        <v>39</v>
      </c>
      <c r="D9" s="24" t="s">
        <v>54</v>
      </c>
      <c r="E9" s="25" t="s">
        <v>23</v>
      </c>
    </row>
    <row r="10" spans="1:5" s="6" customFormat="1" ht="21" customHeight="1" x14ac:dyDescent="0.2">
      <c r="A10" s="21">
        <v>8</v>
      </c>
      <c r="B10" s="26" t="s">
        <v>8</v>
      </c>
      <c r="C10" s="23" t="s">
        <v>40</v>
      </c>
      <c r="D10" s="24" t="s">
        <v>55</v>
      </c>
      <c r="E10" s="25" t="s">
        <v>24</v>
      </c>
    </row>
    <row r="11" spans="1:5" s="6" customFormat="1" ht="21" customHeight="1" x14ac:dyDescent="0.2">
      <c r="A11" s="21">
        <v>9</v>
      </c>
      <c r="B11" s="26" t="s">
        <v>9</v>
      </c>
      <c r="C11" s="23" t="s">
        <v>41</v>
      </c>
      <c r="D11" s="24" t="s">
        <v>56</v>
      </c>
      <c r="E11" s="25" t="s">
        <v>25</v>
      </c>
    </row>
    <row r="12" spans="1:5" s="6" customFormat="1" ht="21" customHeight="1" x14ac:dyDescent="0.2">
      <c r="A12" s="21">
        <v>10</v>
      </c>
      <c r="B12" s="26" t="s">
        <v>12</v>
      </c>
      <c r="C12" s="23" t="s">
        <v>42</v>
      </c>
      <c r="D12" s="24" t="s">
        <v>57</v>
      </c>
      <c r="E12" s="25" t="s">
        <v>26</v>
      </c>
    </row>
    <row r="13" spans="1:5" s="6" customFormat="1" ht="21" customHeight="1" x14ac:dyDescent="0.2">
      <c r="A13" s="21">
        <v>11</v>
      </c>
      <c r="B13" s="26" t="s">
        <v>6</v>
      </c>
      <c r="C13" s="23" t="s">
        <v>43</v>
      </c>
      <c r="D13" s="24" t="s">
        <v>58</v>
      </c>
      <c r="E13" s="25" t="s">
        <v>27</v>
      </c>
    </row>
    <row r="14" spans="1:5" s="6" customFormat="1" ht="21" customHeight="1" x14ac:dyDescent="0.2">
      <c r="A14" s="21">
        <v>12</v>
      </c>
      <c r="B14" s="26" t="s">
        <v>98</v>
      </c>
      <c r="C14" s="23" t="s">
        <v>101</v>
      </c>
      <c r="D14" s="24" t="s">
        <v>100</v>
      </c>
      <c r="E14" s="25" t="s">
        <v>99</v>
      </c>
    </row>
    <row r="15" spans="1:5" s="6" customFormat="1" ht="21" customHeight="1" x14ac:dyDescent="0.2">
      <c r="A15" s="21">
        <v>13</v>
      </c>
      <c r="B15" s="26" t="s">
        <v>68</v>
      </c>
      <c r="C15" s="23" t="s">
        <v>44</v>
      </c>
      <c r="D15" s="24" t="s">
        <v>59</v>
      </c>
      <c r="E15" s="25" t="s">
        <v>28</v>
      </c>
    </row>
    <row r="16" spans="1:5" s="6" customFormat="1" ht="21" customHeight="1" x14ac:dyDescent="0.2">
      <c r="A16" s="21">
        <v>14</v>
      </c>
      <c r="B16" s="26" t="s">
        <v>69</v>
      </c>
      <c r="C16" s="23" t="s">
        <v>44</v>
      </c>
      <c r="D16" s="24" t="s">
        <v>60</v>
      </c>
      <c r="E16" s="25" t="s">
        <v>29</v>
      </c>
    </row>
    <row r="17" spans="1:14" s="6" customFormat="1" ht="21" customHeight="1" x14ac:dyDescent="0.2">
      <c r="A17" s="21">
        <v>15</v>
      </c>
      <c r="B17" s="26" t="s">
        <v>11</v>
      </c>
      <c r="C17" s="23" t="s">
        <v>45</v>
      </c>
      <c r="D17" s="24" t="s">
        <v>61</v>
      </c>
      <c r="E17" s="25" t="s">
        <v>30</v>
      </c>
    </row>
    <row r="18" spans="1:14" s="6" customFormat="1" ht="21" customHeight="1" x14ac:dyDescent="0.2">
      <c r="A18" s="21">
        <v>16</v>
      </c>
      <c r="B18" s="26" t="s">
        <v>4</v>
      </c>
      <c r="C18" s="23" t="s">
        <v>46</v>
      </c>
      <c r="D18" s="24" t="s">
        <v>62</v>
      </c>
      <c r="E18" s="25" t="s">
        <v>31</v>
      </c>
    </row>
    <row r="19" spans="1:14" s="6" customFormat="1" ht="21" customHeight="1" x14ac:dyDescent="0.2">
      <c r="A19" s="21">
        <v>17</v>
      </c>
      <c r="B19" s="26" t="s">
        <v>103</v>
      </c>
      <c r="C19" s="23" t="s">
        <v>102</v>
      </c>
      <c r="D19" s="24" t="s">
        <v>97</v>
      </c>
      <c r="E19" s="25" t="s">
        <v>96</v>
      </c>
    </row>
    <row r="20" spans="1:14" s="7" customFormat="1" ht="21" customHeight="1" x14ac:dyDescent="0.2">
      <c r="A20" s="21">
        <v>18</v>
      </c>
      <c r="B20" s="26" t="s">
        <v>32</v>
      </c>
      <c r="C20" s="23" t="s">
        <v>47</v>
      </c>
      <c r="D20" s="24" t="s">
        <v>63</v>
      </c>
      <c r="E20" s="25" t="s">
        <v>33</v>
      </c>
    </row>
    <row r="21" spans="1:14" ht="21" customHeight="1" x14ac:dyDescent="0.2">
      <c r="A21" s="57" t="s">
        <v>104</v>
      </c>
      <c r="B21" s="58"/>
      <c r="C21" s="58"/>
      <c r="D21" s="58"/>
      <c r="E21" s="58"/>
      <c r="F21" s="4"/>
      <c r="G21" s="4"/>
      <c r="H21" s="4"/>
      <c r="I21" s="4"/>
      <c r="J21" s="4"/>
      <c r="K21" s="4"/>
      <c r="L21" s="4"/>
      <c r="M21" s="4"/>
      <c r="N21" s="4"/>
    </row>
  </sheetData>
  <mergeCells count="3">
    <mergeCell ref="A1:E1"/>
    <mergeCell ref="A2:B2"/>
    <mergeCell ref="A21:E21"/>
  </mergeCells>
  <pageMargins left="0.7" right="0.7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23"/>
  <sheetViews>
    <sheetView rightToLeft="1" workbookViewId="0">
      <selection activeCell="M31" sqref="M31"/>
    </sheetView>
  </sheetViews>
  <sheetFormatPr defaultRowHeight="14.25" x14ac:dyDescent="0.2"/>
  <cols>
    <col min="1" max="1" width="12.875" customWidth="1"/>
    <col min="2" max="2" width="23.375" bestFit="1" customWidth="1"/>
    <col min="3" max="6" width="8.625" style="9"/>
  </cols>
  <sheetData>
    <row r="2" spans="1:8" ht="26.25" customHeight="1" x14ac:dyDescent="0.2">
      <c r="B2" s="81" t="s">
        <v>123</v>
      </c>
      <c r="C2" s="81"/>
      <c r="D2" s="81"/>
      <c r="E2" s="81"/>
      <c r="F2" s="81"/>
      <c r="G2" s="81"/>
      <c r="H2" s="81"/>
    </row>
    <row r="3" spans="1:8" x14ac:dyDescent="0.2">
      <c r="B3" s="45" t="s">
        <v>75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</row>
    <row r="4" spans="1:8" x14ac:dyDescent="0.2">
      <c r="A4" t="s">
        <v>77</v>
      </c>
      <c r="B4" s="9" t="s">
        <v>124</v>
      </c>
      <c r="C4" s="37">
        <v>36.4</v>
      </c>
      <c r="D4" s="9">
        <v>48</v>
      </c>
      <c r="E4" s="9">
        <v>71</v>
      </c>
      <c r="F4" s="9">
        <v>82</v>
      </c>
      <c r="G4" s="9">
        <v>45</v>
      </c>
      <c r="H4" s="9">
        <v>78</v>
      </c>
    </row>
    <row r="5" spans="1:8" x14ac:dyDescent="0.2">
      <c r="A5" t="s">
        <v>78</v>
      </c>
      <c r="B5" s="9" t="s">
        <v>76</v>
      </c>
      <c r="C5" s="37">
        <v>13.7</v>
      </c>
      <c r="D5" s="9">
        <v>20</v>
      </c>
      <c r="E5" s="9">
        <v>20</v>
      </c>
      <c r="F5" s="9">
        <v>18</v>
      </c>
      <c r="G5" s="9">
        <v>42</v>
      </c>
      <c r="H5" s="9">
        <v>13</v>
      </c>
    </row>
    <row r="6" spans="1:8" x14ac:dyDescent="0.2">
      <c r="A6" t="s">
        <v>79</v>
      </c>
      <c r="B6" s="9" t="s">
        <v>70</v>
      </c>
      <c r="C6" s="37">
        <v>98</v>
      </c>
      <c r="D6" s="9">
        <v>124</v>
      </c>
      <c r="E6" s="9">
        <v>117</v>
      </c>
      <c r="F6" s="9">
        <v>119</v>
      </c>
      <c r="G6" s="9">
        <v>104</v>
      </c>
      <c r="H6" s="9">
        <v>187</v>
      </c>
    </row>
    <row r="8" spans="1:8" ht="25.5" customHeight="1" x14ac:dyDescent="0.2">
      <c r="B8" s="80" t="s">
        <v>123</v>
      </c>
      <c r="C8" s="80"/>
      <c r="D8" s="80"/>
      <c r="E8" s="80"/>
      <c r="F8" s="80"/>
      <c r="G8" s="80"/>
    </row>
    <row r="23" spans="2:2" x14ac:dyDescent="0.2">
      <c r="B23" s="8" t="s">
        <v>109</v>
      </c>
    </row>
  </sheetData>
  <mergeCells count="2">
    <mergeCell ref="B8:G8"/>
    <mergeCell ref="B2:H2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H25"/>
  <sheetViews>
    <sheetView rightToLeft="1" workbookViewId="0">
      <selection activeCell="C3" sqref="C3"/>
    </sheetView>
  </sheetViews>
  <sheetFormatPr defaultRowHeight="14.25" x14ac:dyDescent="0.2"/>
  <cols>
    <col min="1" max="1" width="12.875" customWidth="1"/>
    <col min="2" max="2" width="33.5" bestFit="1" customWidth="1"/>
    <col min="3" max="6" width="8.625" style="9"/>
  </cols>
  <sheetData>
    <row r="2" spans="2:8" ht="18" x14ac:dyDescent="0.2">
      <c r="B2" s="81" t="s">
        <v>125</v>
      </c>
      <c r="C2" s="81"/>
      <c r="D2" s="81"/>
      <c r="E2" s="81"/>
      <c r="F2" s="81"/>
      <c r="G2" s="81"/>
      <c r="H2" s="81"/>
    </row>
    <row r="3" spans="2:8" x14ac:dyDescent="0.2">
      <c r="B3" s="45" t="s">
        <v>83</v>
      </c>
      <c r="C3" s="45">
        <v>2018</v>
      </c>
      <c r="D3" s="45">
        <v>2017</v>
      </c>
      <c r="E3" s="45">
        <v>2016</v>
      </c>
      <c r="F3" s="45">
        <v>2015</v>
      </c>
      <c r="G3" s="45">
        <v>2014</v>
      </c>
      <c r="H3" s="45">
        <v>2013</v>
      </c>
    </row>
    <row r="4" spans="2:8" x14ac:dyDescent="0.2">
      <c r="B4" s="9" t="s">
        <v>3</v>
      </c>
      <c r="C4" s="37">
        <v>30</v>
      </c>
      <c r="D4" s="9">
        <v>28</v>
      </c>
      <c r="E4" s="9">
        <v>52</v>
      </c>
      <c r="F4" s="9">
        <v>33</v>
      </c>
      <c r="G4" s="9">
        <v>29</v>
      </c>
      <c r="H4" s="9">
        <v>23</v>
      </c>
    </row>
    <row r="5" spans="2:8" x14ac:dyDescent="0.2">
      <c r="B5" s="9" t="s">
        <v>82</v>
      </c>
      <c r="C5" s="37">
        <v>9</v>
      </c>
      <c r="D5" s="9">
        <v>9</v>
      </c>
      <c r="E5" s="9">
        <v>4</v>
      </c>
      <c r="F5" s="9">
        <v>15</v>
      </c>
      <c r="G5" s="9">
        <v>18</v>
      </c>
      <c r="H5" s="9">
        <v>11</v>
      </c>
    </row>
    <row r="6" spans="2:8" x14ac:dyDescent="0.2">
      <c r="B6" s="9" t="s">
        <v>80</v>
      </c>
      <c r="C6" s="37">
        <v>40</v>
      </c>
      <c r="D6" s="9">
        <v>7</v>
      </c>
      <c r="E6" s="9">
        <v>26</v>
      </c>
      <c r="F6" s="9">
        <v>24</v>
      </c>
      <c r="G6" s="9">
        <v>2</v>
      </c>
      <c r="H6" s="9">
        <v>3</v>
      </c>
    </row>
    <row r="7" spans="2:8" x14ac:dyDescent="0.2">
      <c r="B7" s="9" t="s">
        <v>84</v>
      </c>
      <c r="C7" s="37">
        <v>0</v>
      </c>
      <c r="D7" s="9">
        <v>1</v>
      </c>
      <c r="E7" s="9">
        <v>0</v>
      </c>
      <c r="F7" s="9">
        <v>0</v>
      </c>
      <c r="G7" s="9">
        <v>0</v>
      </c>
      <c r="H7" s="9">
        <v>0</v>
      </c>
    </row>
    <row r="10" spans="2:8" ht="21" customHeight="1" x14ac:dyDescent="0.2">
      <c r="B10" s="82" t="s">
        <v>125</v>
      </c>
      <c r="C10" s="82"/>
      <c r="D10" s="82"/>
      <c r="E10" s="82"/>
      <c r="F10" s="82"/>
      <c r="G10" s="82"/>
    </row>
    <row r="25" spans="2:2" x14ac:dyDescent="0.2">
      <c r="B25" s="8" t="s">
        <v>109</v>
      </c>
    </row>
  </sheetData>
  <mergeCells count="2">
    <mergeCell ref="B10:G10"/>
    <mergeCell ref="B2:H2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E23"/>
  <sheetViews>
    <sheetView showGridLines="0" rightToLeft="1" workbookViewId="0">
      <selection activeCell="B3" sqref="B3:C3"/>
    </sheetView>
  </sheetViews>
  <sheetFormatPr defaultRowHeight="14.25" x14ac:dyDescent="0.2"/>
  <cols>
    <col min="1" max="1" width="12.875" customWidth="1"/>
    <col min="2" max="2" width="33.5" bestFit="1" customWidth="1"/>
    <col min="3" max="5" width="8.625" style="9"/>
  </cols>
  <sheetData>
    <row r="2" spans="2:5" ht="18" x14ac:dyDescent="0.2">
      <c r="B2" s="81" t="s">
        <v>116</v>
      </c>
      <c r="C2" s="81"/>
      <c r="D2" s="81"/>
      <c r="E2" s="81"/>
    </row>
    <row r="3" spans="2:5" x14ac:dyDescent="0.2">
      <c r="B3" s="45" t="s">
        <v>81</v>
      </c>
      <c r="C3" s="45">
        <v>2016</v>
      </c>
      <c r="D3" s="45">
        <v>2017</v>
      </c>
      <c r="E3" s="45">
        <v>2018</v>
      </c>
    </row>
    <row r="4" spans="2:5" x14ac:dyDescent="0.2">
      <c r="B4" s="12" t="s">
        <v>3</v>
      </c>
      <c r="C4" s="9">
        <v>6.8</v>
      </c>
      <c r="D4" s="9">
        <v>27.4</v>
      </c>
      <c r="E4" s="9">
        <v>3</v>
      </c>
    </row>
    <row r="5" spans="2:5" x14ac:dyDescent="0.2">
      <c r="B5" s="12" t="s">
        <v>82</v>
      </c>
      <c r="C5" s="9">
        <v>9.6999999999999993</v>
      </c>
      <c r="D5" s="9">
        <v>8.4</v>
      </c>
      <c r="E5" s="9">
        <v>7.1</v>
      </c>
    </row>
    <row r="6" spans="2:5" x14ac:dyDescent="0.2">
      <c r="B6" s="12" t="s">
        <v>80</v>
      </c>
      <c r="C6" s="9">
        <v>1.6</v>
      </c>
      <c r="D6" s="9">
        <v>5.8</v>
      </c>
      <c r="E6" s="9">
        <v>3.4</v>
      </c>
    </row>
    <row r="7" spans="2:5" ht="15" x14ac:dyDescent="0.2">
      <c r="B7" s="53" t="s">
        <v>15</v>
      </c>
      <c r="C7" s="46">
        <f>SUM(C4:C6)</f>
        <v>18.100000000000001</v>
      </c>
      <c r="D7" s="46">
        <f t="shared" ref="D7:E7" si="0">SUM(D4:D6)</f>
        <v>41.599999999999994</v>
      </c>
      <c r="E7" s="46">
        <f t="shared" si="0"/>
        <v>13.5</v>
      </c>
    </row>
    <row r="8" spans="2:5" x14ac:dyDescent="0.2">
      <c r="B8" s="12"/>
    </row>
    <row r="9" spans="2:5" ht="21.95" customHeight="1" x14ac:dyDescent="0.2">
      <c r="B9" s="82" t="s">
        <v>116</v>
      </c>
      <c r="C9" s="82"/>
      <c r="D9" s="82"/>
    </row>
    <row r="10" spans="2:5" x14ac:dyDescent="0.2">
      <c r="B10" s="72"/>
      <c r="C10" s="72"/>
      <c r="D10" s="72"/>
    </row>
    <row r="23" spans="2:2" x14ac:dyDescent="0.2">
      <c r="B23" s="27" t="s">
        <v>109</v>
      </c>
    </row>
  </sheetData>
  <mergeCells count="3">
    <mergeCell ref="B10:D10"/>
    <mergeCell ref="B9:D9"/>
    <mergeCell ref="B2:E2"/>
  </mergeCells>
  <printOptions horizontalCentered="1" verticalCentered="1"/>
  <pageMargins left="0.7" right="0.7" top="0.75" bottom="0.75" header="0.3" footer="0.3"/>
  <pageSetup paperSize="9" orientation="landscape" r:id="rId1"/>
  <ignoredErrors>
    <ignoredError sqref="C7:E7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22"/>
  <sheetViews>
    <sheetView showGridLines="0" rightToLeft="1" zoomScale="106" zoomScaleNormal="106" workbookViewId="0">
      <selection activeCell="G30" sqref="G30"/>
    </sheetView>
  </sheetViews>
  <sheetFormatPr defaultRowHeight="14.25" x14ac:dyDescent="0.2"/>
  <cols>
    <col min="1" max="1" width="12.875" customWidth="1"/>
    <col min="2" max="2" width="33.5" bestFit="1" customWidth="1"/>
    <col min="3" max="6" width="8.625" style="9"/>
    <col min="9" max="9" width="2.5" customWidth="1"/>
  </cols>
  <sheetData>
    <row r="2" spans="1:7" ht="18" x14ac:dyDescent="0.2">
      <c r="B2" s="81" t="s">
        <v>91</v>
      </c>
      <c r="C2" s="81"/>
      <c r="D2" s="81"/>
    </row>
    <row r="3" spans="1:7" x14ac:dyDescent="0.2">
      <c r="B3" s="45" t="s">
        <v>81</v>
      </c>
      <c r="C3" s="45">
        <v>2017</v>
      </c>
      <c r="D3" s="45">
        <v>2018</v>
      </c>
      <c r="G3" s="9"/>
    </row>
    <row r="4" spans="1:7" x14ac:dyDescent="0.2">
      <c r="A4" t="s">
        <v>89</v>
      </c>
      <c r="B4" s="12" t="s">
        <v>7</v>
      </c>
      <c r="C4" s="9">
        <v>7.4</v>
      </c>
      <c r="D4" s="9">
        <v>6.9</v>
      </c>
      <c r="G4" s="9"/>
    </row>
    <row r="5" spans="1:7" x14ac:dyDescent="0.2">
      <c r="A5" t="s">
        <v>85</v>
      </c>
      <c r="B5" s="12" t="s">
        <v>130</v>
      </c>
      <c r="C5" s="9">
        <v>3.9</v>
      </c>
      <c r="D5" s="9">
        <v>3.4</v>
      </c>
      <c r="G5" s="9"/>
    </row>
    <row r="6" spans="1:7" x14ac:dyDescent="0.2">
      <c r="A6" t="s">
        <v>117</v>
      </c>
      <c r="B6" s="5" t="s">
        <v>4</v>
      </c>
      <c r="C6" s="9">
        <v>2.1</v>
      </c>
      <c r="D6" s="9">
        <v>1.9</v>
      </c>
    </row>
    <row r="7" spans="1:7" x14ac:dyDescent="0.2">
      <c r="A7" t="s">
        <v>90</v>
      </c>
      <c r="B7" s="12" t="s">
        <v>71</v>
      </c>
      <c r="C7" s="9">
        <v>28</v>
      </c>
      <c r="D7" s="9">
        <v>1.3</v>
      </c>
    </row>
    <row r="9" spans="1:7" ht="26.45" customHeight="1" x14ac:dyDescent="0.2">
      <c r="B9" s="82" t="s">
        <v>91</v>
      </c>
      <c r="C9" s="82"/>
      <c r="D9" s="82"/>
      <c r="E9" s="82"/>
      <c r="F9" s="82"/>
    </row>
    <row r="10" spans="1:7" ht="18" customHeight="1" x14ac:dyDescent="0.2"/>
    <row r="11" spans="1:7" ht="18" customHeight="1" x14ac:dyDescent="0.2"/>
    <row r="12" spans="1:7" ht="18" customHeight="1" x14ac:dyDescent="0.2"/>
    <row r="13" spans="1:7" ht="18" customHeight="1" x14ac:dyDescent="0.2"/>
    <row r="14" spans="1:7" ht="18" customHeight="1" x14ac:dyDescent="0.2"/>
    <row r="15" spans="1:7" ht="18" customHeight="1" x14ac:dyDescent="0.2"/>
    <row r="16" spans="1:7" ht="18" customHeight="1" x14ac:dyDescent="0.2"/>
    <row r="17" spans="2:2" ht="18" customHeight="1" x14ac:dyDescent="0.2"/>
    <row r="18" spans="2:2" ht="18" customHeight="1" x14ac:dyDescent="0.2"/>
    <row r="19" spans="2:2" ht="18" customHeight="1" x14ac:dyDescent="0.2"/>
    <row r="20" spans="2:2" ht="18" customHeight="1" x14ac:dyDescent="0.2"/>
    <row r="22" spans="2:2" x14ac:dyDescent="0.2">
      <c r="B22" s="8" t="s">
        <v>109</v>
      </c>
    </row>
  </sheetData>
  <mergeCells count="2">
    <mergeCell ref="B9:F9"/>
    <mergeCell ref="B2:D2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3"/>
  <sheetViews>
    <sheetView rightToLeft="1" tabSelected="1" topLeftCell="C1" zoomScale="81" zoomScaleNormal="81" workbookViewId="0">
      <selection activeCell="F27" sqref="F27"/>
    </sheetView>
  </sheetViews>
  <sheetFormatPr defaultRowHeight="14.25" x14ac:dyDescent="0.2"/>
  <cols>
    <col min="1" max="1" width="24" style="83" customWidth="1"/>
    <col min="2" max="2" width="17.375" style="84" customWidth="1"/>
    <col min="3" max="3" width="17.875" customWidth="1"/>
    <col min="4" max="11" width="9" style="5"/>
    <col min="12" max="12" width="9" style="117"/>
    <col min="13" max="13" width="10.5" style="117" customWidth="1"/>
    <col min="14" max="14" width="11" style="13" customWidth="1"/>
    <col min="15" max="22" width="11" customWidth="1"/>
  </cols>
  <sheetData>
    <row r="1" spans="1:25" s="85" customFormat="1" ht="24" customHeight="1" x14ac:dyDescent="0.2">
      <c r="A1" s="83"/>
      <c r="B1" s="84"/>
      <c r="D1" s="86">
        <v>2012</v>
      </c>
      <c r="E1" s="86">
        <v>2013</v>
      </c>
      <c r="F1" s="86">
        <v>2014</v>
      </c>
      <c r="G1" s="86">
        <v>2015</v>
      </c>
      <c r="H1" s="86">
        <v>2016</v>
      </c>
      <c r="I1" s="86">
        <v>2017</v>
      </c>
      <c r="J1" s="86">
        <v>2018</v>
      </c>
      <c r="K1" s="86">
        <v>2019</v>
      </c>
      <c r="M1" s="87" t="s">
        <v>133</v>
      </c>
      <c r="N1" s="87"/>
      <c r="O1" s="87"/>
      <c r="P1" s="87"/>
      <c r="Q1" s="87"/>
      <c r="R1" s="87"/>
      <c r="S1" s="87"/>
      <c r="T1" s="88"/>
      <c r="U1" s="88"/>
      <c r="V1" s="88"/>
      <c r="W1" s="88"/>
      <c r="X1" s="88"/>
      <c r="Y1" s="88"/>
    </row>
    <row r="2" spans="1:25" ht="15" thickBot="1" x14ac:dyDescent="0.25">
      <c r="B2" s="89"/>
      <c r="C2" s="89" t="s">
        <v>134</v>
      </c>
      <c r="D2" s="90" t="s">
        <v>135</v>
      </c>
      <c r="E2" s="90"/>
      <c r="F2" s="90"/>
      <c r="G2" s="90"/>
      <c r="H2" s="90"/>
      <c r="I2" s="90"/>
      <c r="J2" s="90"/>
      <c r="K2" s="90"/>
      <c r="L2" s="91"/>
      <c r="M2" s="91"/>
    </row>
    <row r="3" spans="1:25" ht="26.1" customHeight="1" x14ac:dyDescent="0.2">
      <c r="A3" s="92" t="s">
        <v>136</v>
      </c>
      <c r="C3" s="93" t="s">
        <v>137</v>
      </c>
      <c r="D3" s="94">
        <v>1642.6310000000001</v>
      </c>
      <c r="E3" s="95">
        <v>1738.0160000000001</v>
      </c>
      <c r="F3" s="95">
        <v>1680.309</v>
      </c>
      <c r="G3" s="95">
        <v>1625.3969999999999</v>
      </c>
      <c r="H3" s="95">
        <v>1615.9</v>
      </c>
      <c r="I3" s="95">
        <v>2368.6179999999999</v>
      </c>
      <c r="J3" s="95">
        <v>2432.4470000000001</v>
      </c>
      <c r="K3" s="95">
        <v>2258.2249999999999</v>
      </c>
      <c r="L3" s="96"/>
      <c r="M3" s="96"/>
    </row>
    <row r="4" spans="1:25" ht="18.75" thickBot="1" x14ac:dyDescent="0.25">
      <c r="A4" s="97"/>
      <c r="C4" s="98" t="s">
        <v>138</v>
      </c>
      <c r="D4" s="99">
        <v>152.19399999999999</v>
      </c>
      <c r="E4" s="100">
        <v>151.93700000000001</v>
      </c>
      <c r="F4" s="100">
        <v>146.541</v>
      </c>
      <c r="G4" s="100">
        <v>151.327</v>
      </c>
      <c r="H4" s="100">
        <v>146.977</v>
      </c>
      <c r="I4" s="100">
        <v>191.34800000000001</v>
      </c>
      <c r="J4" s="100">
        <v>190.357</v>
      </c>
      <c r="K4" s="100">
        <v>174.267</v>
      </c>
      <c r="L4" s="96"/>
      <c r="M4" s="96"/>
    </row>
    <row r="5" spans="1:25" ht="24.6" customHeight="1" x14ac:dyDescent="0.2">
      <c r="A5" s="101" t="s">
        <v>139</v>
      </c>
      <c r="B5" s="84" t="s">
        <v>140</v>
      </c>
      <c r="C5" s="102" t="s">
        <v>141</v>
      </c>
      <c r="D5" s="94">
        <v>961.95600000000002</v>
      </c>
      <c r="E5" s="95">
        <v>1028.9929999999999</v>
      </c>
      <c r="F5" s="95">
        <v>985.64099999999996</v>
      </c>
      <c r="G5" s="95">
        <v>921.85</v>
      </c>
      <c r="H5" s="95">
        <v>940.4</v>
      </c>
      <c r="I5" s="95">
        <v>1626.5709999999999</v>
      </c>
      <c r="J5" s="95">
        <v>1702.96</v>
      </c>
      <c r="K5" s="95">
        <v>1583.3889999999999</v>
      </c>
      <c r="L5" s="96"/>
      <c r="M5" s="96"/>
    </row>
    <row r="6" spans="1:25" ht="21" thickBot="1" x14ac:dyDescent="0.25">
      <c r="A6" s="103"/>
      <c r="B6" s="104" t="s">
        <v>142</v>
      </c>
      <c r="C6" s="105" t="s">
        <v>143</v>
      </c>
      <c r="D6" s="99">
        <v>46.625</v>
      </c>
      <c r="E6" s="100">
        <v>53.372999999999998</v>
      </c>
      <c r="F6" s="100">
        <v>53.328000000000003</v>
      </c>
      <c r="G6" s="100">
        <v>53.857999999999997</v>
      </c>
      <c r="H6" s="100">
        <v>51.753999999999998</v>
      </c>
      <c r="I6" s="100">
        <v>75.311999999999998</v>
      </c>
      <c r="J6" s="100">
        <v>77.787000000000006</v>
      </c>
      <c r="K6" s="100">
        <v>68.593999999999994</v>
      </c>
      <c r="L6" s="96"/>
      <c r="M6" s="96"/>
    </row>
    <row r="8" spans="1:25" s="109" customFormat="1" ht="28.5" x14ac:dyDescent="0.2">
      <c r="A8" s="106" t="s">
        <v>144</v>
      </c>
      <c r="B8" s="102" t="s">
        <v>145</v>
      </c>
      <c r="C8" s="102" t="s">
        <v>146</v>
      </c>
      <c r="D8" s="107">
        <f t="shared" ref="D8:K9" si="0">D3-D5</f>
        <v>680.67500000000007</v>
      </c>
      <c r="E8" s="107">
        <f t="shared" si="0"/>
        <v>709.02300000000014</v>
      </c>
      <c r="F8" s="107">
        <f t="shared" si="0"/>
        <v>694.66800000000001</v>
      </c>
      <c r="G8" s="107">
        <f t="shared" si="0"/>
        <v>703.54699999999991</v>
      </c>
      <c r="H8" s="107">
        <f t="shared" si="0"/>
        <v>675.50000000000011</v>
      </c>
      <c r="I8" s="107">
        <f t="shared" si="0"/>
        <v>742.04700000000003</v>
      </c>
      <c r="J8" s="107">
        <f t="shared" si="0"/>
        <v>729.48700000000008</v>
      </c>
      <c r="K8" s="107">
        <f t="shared" si="0"/>
        <v>674.83600000000001</v>
      </c>
      <c r="L8" s="96"/>
      <c r="M8" s="96"/>
      <c r="N8" s="108"/>
    </row>
    <row r="9" spans="1:25" ht="20.25" x14ac:dyDescent="0.2">
      <c r="A9" s="106"/>
      <c r="B9" s="104" t="s">
        <v>147</v>
      </c>
      <c r="C9" s="105" t="s">
        <v>148</v>
      </c>
      <c r="D9" s="110">
        <f t="shared" si="0"/>
        <v>105.56899999999999</v>
      </c>
      <c r="E9" s="110">
        <f t="shared" si="0"/>
        <v>98.564000000000021</v>
      </c>
      <c r="F9" s="110">
        <f t="shared" si="0"/>
        <v>93.212999999999994</v>
      </c>
      <c r="G9" s="110">
        <f t="shared" si="0"/>
        <v>97.468999999999994</v>
      </c>
      <c r="H9" s="110">
        <f t="shared" si="0"/>
        <v>95.223000000000013</v>
      </c>
      <c r="I9" s="110">
        <f t="shared" si="0"/>
        <v>116.03600000000002</v>
      </c>
      <c r="J9" s="110">
        <f t="shared" si="0"/>
        <v>112.57</v>
      </c>
      <c r="K9" s="110">
        <f t="shared" si="0"/>
        <v>105.673</v>
      </c>
      <c r="L9" s="96"/>
      <c r="M9" s="96"/>
    </row>
    <row r="10" spans="1:25" s="13" customFormat="1" ht="23.25" x14ac:dyDescent="0.2">
      <c r="A10" s="111"/>
      <c r="B10" s="112"/>
      <c r="C10" s="113"/>
      <c r="D10" s="114"/>
      <c r="E10" s="114"/>
      <c r="F10" s="114"/>
      <c r="G10" s="114"/>
      <c r="H10" s="114"/>
      <c r="I10" s="114"/>
      <c r="J10" s="114"/>
      <c r="K10" s="114"/>
      <c r="L10" s="96"/>
      <c r="M10" s="96"/>
    </row>
    <row r="11" spans="1:25" s="13" customFormat="1" ht="23.25" x14ac:dyDescent="0.25">
      <c r="A11" s="111"/>
      <c r="B11" s="115" t="s">
        <v>149</v>
      </c>
      <c r="C11" s="116"/>
      <c r="D11" s="116"/>
      <c r="E11" s="116"/>
      <c r="F11" s="116"/>
      <c r="G11" s="116"/>
      <c r="H11" s="116"/>
      <c r="I11" s="5"/>
      <c r="J11" s="114"/>
      <c r="K11" s="114"/>
      <c r="L11" s="96"/>
      <c r="M11" s="96"/>
    </row>
    <row r="12" spans="1:25" s="13" customFormat="1" ht="23.25" x14ac:dyDescent="0.2">
      <c r="A12" s="111"/>
      <c r="B12" s="112"/>
      <c r="C12" s="113"/>
      <c r="D12" s="114"/>
      <c r="E12" s="114"/>
      <c r="F12" s="114"/>
      <c r="G12" s="114"/>
      <c r="H12" s="114"/>
      <c r="I12" s="114"/>
      <c r="J12" s="114"/>
      <c r="K12" s="114"/>
      <c r="L12" s="96"/>
      <c r="M12" s="96"/>
    </row>
    <row r="13" spans="1:25" ht="29.1" customHeight="1" x14ac:dyDescent="0.2">
      <c r="M13" s="118" t="s">
        <v>133</v>
      </c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5" ht="26.1" customHeight="1" x14ac:dyDescent="0.2">
      <c r="M14" s="119" t="s">
        <v>150</v>
      </c>
      <c r="N14" s="120" t="s">
        <v>142</v>
      </c>
      <c r="O14" s="121"/>
      <c r="P14" s="122"/>
      <c r="Q14" s="120" t="s">
        <v>147</v>
      </c>
      <c r="R14" s="121"/>
      <c r="S14" s="122"/>
      <c r="T14" s="120" t="s">
        <v>15</v>
      </c>
      <c r="U14" s="121"/>
      <c r="V14" s="122"/>
    </row>
    <row r="15" spans="1:25" ht="15" x14ac:dyDescent="0.2">
      <c r="M15" s="123"/>
      <c r="N15" s="124" t="s">
        <v>151</v>
      </c>
      <c r="O15" s="125" t="s">
        <v>152</v>
      </c>
      <c r="P15" s="126" t="s">
        <v>153</v>
      </c>
      <c r="Q15" s="124" t="s">
        <v>151</v>
      </c>
      <c r="R15" s="125" t="s">
        <v>152</v>
      </c>
      <c r="S15" s="126" t="s">
        <v>153</v>
      </c>
      <c r="T15" s="124" t="s">
        <v>151</v>
      </c>
      <c r="U15" s="125" t="s">
        <v>152</v>
      </c>
      <c r="V15" s="126" t="s">
        <v>153</v>
      </c>
    </row>
    <row r="16" spans="1:25" ht="15" x14ac:dyDescent="0.2">
      <c r="M16" s="127">
        <v>2012</v>
      </c>
      <c r="N16" s="128">
        <v>961.95600000000002</v>
      </c>
      <c r="O16" s="129">
        <v>46.625</v>
      </c>
      <c r="P16" s="130">
        <f>O16/N16</f>
        <v>4.8468952841917927E-2</v>
      </c>
      <c r="Q16" s="128">
        <v>680.67500000000007</v>
      </c>
      <c r="R16" s="129">
        <v>105.56899999999999</v>
      </c>
      <c r="S16" s="130">
        <f>R16/Q16</f>
        <v>0.15509457523781536</v>
      </c>
      <c r="T16" s="128">
        <f>SUM(N16,Q16)</f>
        <v>1642.6310000000001</v>
      </c>
      <c r="U16" s="129">
        <f>SUM(O16,R16)</f>
        <v>152.19399999999999</v>
      </c>
      <c r="V16" s="130">
        <f>U16/T16</f>
        <v>9.2652579916000594E-2</v>
      </c>
    </row>
    <row r="17" spans="13:22" ht="15" x14ac:dyDescent="0.2">
      <c r="M17" s="127">
        <v>2013</v>
      </c>
      <c r="N17" s="128">
        <v>1028.9929999999999</v>
      </c>
      <c r="O17" s="129">
        <v>53.372999999999998</v>
      </c>
      <c r="P17" s="130">
        <f t="shared" ref="P17:P23" si="1">O17/N17</f>
        <v>5.186915751613471E-2</v>
      </c>
      <c r="Q17" s="128">
        <v>709.02300000000014</v>
      </c>
      <c r="R17" s="129">
        <v>98.564000000000021</v>
      </c>
      <c r="S17" s="130">
        <f t="shared" ref="S17:S23" si="2">R17/Q17</f>
        <v>0.1390138260677016</v>
      </c>
      <c r="T17" s="128">
        <f t="shared" ref="T17:U23" si="3">SUM(N17,Q17)</f>
        <v>1738.0160000000001</v>
      </c>
      <c r="U17" s="129">
        <f t="shared" si="3"/>
        <v>151.93700000000001</v>
      </c>
      <c r="V17" s="130">
        <f t="shared" ref="V17:V23" si="4">U17/T17</f>
        <v>8.7419793603741275E-2</v>
      </c>
    </row>
    <row r="18" spans="13:22" ht="15" x14ac:dyDescent="0.2">
      <c r="M18" s="127">
        <v>2014</v>
      </c>
      <c r="N18" s="128">
        <v>985.64099999999996</v>
      </c>
      <c r="O18" s="129">
        <v>53.328000000000003</v>
      </c>
      <c r="P18" s="130">
        <f t="shared" si="1"/>
        <v>5.4104892146329145E-2</v>
      </c>
      <c r="Q18" s="128">
        <v>694.66800000000001</v>
      </c>
      <c r="R18" s="129">
        <v>93.212999999999994</v>
      </c>
      <c r="S18" s="130">
        <f t="shared" si="2"/>
        <v>0.13418352364006977</v>
      </c>
      <c r="T18" s="128">
        <f t="shared" si="3"/>
        <v>1680.309</v>
      </c>
      <c r="U18" s="129">
        <f t="shared" si="3"/>
        <v>146.541</v>
      </c>
      <c r="V18" s="130">
        <f t="shared" si="4"/>
        <v>8.7210745166514017E-2</v>
      </c>
    </row>
    <row r="19" spans="13:22" ht="15" x14ac:dyDescent="0.2">
      <c r="M19" s="127">
        <v>2015</v>
      </c>
      <c r="N19" s="128">
        <v>921.85</v>
      </c>
      <c r="O19" s="129">
        <v>53.857999999999997</v>
      </c>
      <c r="P19" s="130">
        <f t="shared" si="1"/>
        <v>5.8423821662960347E-2</v>
      </c>
      <c r="Q19" s="128">
        <v>703.54699999999991</v>
      </c>
      <c r="R19" s="129">
        <v>97.468999999999994</v>
      </c>
      <c r="S19" s="130">
        <f t="shared" si="2"/>
        <v>0.13853942949085138</v>
      </c>
      <c r="T19" s="128">
        <f t="shared" si="3"/>
        <v>1625.3969999999999</v>
      </c>
      <c r="U19" s="129">
        <f t="shared" si="3"/>
        <v>151.327</v>
      </c>
      <c r="V19" s="130">
        <f t="shared" si="4"/>
        <v>9.3101562264480617E-2</v>
      </c>
    </row>
    <row r="20" spans="13:22" ht="15" x14ac:dyDescent="0.2">
      <c r="M20" s="127">
        <v>2016</v>
      </c>
      <c r="N20" s="128">
        <v>940.4</v>
      </c>
      <c r="O20" s="129">
        <v>51.753999999999998</v>
      </c>
      <c r="P20" s="130">
        <f t="shared" si="1"/>
        <v>5.5034028073160358E-2</v>
      </c>
      <c r="Q20" s="128">
        <v>675.50000000000011</v>
      </c>
      <c r="R20" s="129">
        <v>95.223000000000013</v>
      </c>
      <c r="S20" s="130">
        <f t="shared" si="2"/>
        <v>0.14096669133974832</v>
      </c>
      <c r="T20" s="128">
        <f t="shared" si="3"/>
        <v>1615.9</v>
      </c>
      <c r="U20" s="129">
        <f t="shared" si="3"/>
        <v>146.977</v>
      </c>
      <c r="V20" s="130">
        <f t="shared" si="4"/>
        <v>9.0956742372671567E-2</v>
      </c>
    </row>
    <row r="21" spans="13:22" ht="15" x14ac:dyDescent="0.2">
      <c r="M21" s="127">
        <v>2017</v>
      </c>
      <c r="N21" s="128">
        <v>1626.5709999999999</v>
      </c>
      <c r="O21" s="129">
        <v>75.311999999999998</v>
      </c>
      <c r="P21" s="130">
        <f t="shared" si="1"/>
        <v>4.6301083690782632E-2</v>
      </c>
      <c r="Q21" s="128">
        <v>742.04700000000003</v>
      </c>
      <c r="R21" s="129">
        <v>116.03600000000002</v>
      </c>
      <c r="S21" s="130">
        <f t="shared" si="2"/>
        <v>0.15637284430770559</v>
      </c>
      <c r="T21" s="128">
        <f t="shared" si="3"/>
        <v>2368.6179999999999</v>
      </c>
      <c r="U21" s="129">
        <f t="shared" si="3"/>
        <v>191.34800000000001</v>
      </c>
      <c r="V21" s="130">
        <f t="shared" si="4"/>
        <v>8.0784660084488091E-2</v>
      </c>
    </row>
    <row r="22" spans="13:22" ht="15" x14ac:dyDescent="0.2">
      <c r="M22" s="127">
        <v>2018</v>
      </c>
      <c r="N22" s="128">
        <v>1702.96</v>
      </c>
      <c r="O22" s="129">
        <v>77.787000000000006</v>
      </c>
      <c r="P22" s="130">
        <f t="shared" si="1"/>
        <v>4.5677526189693243E-2</v>
      </c>
      <c r="Q22" s="128">
        <v>729.48700000000008</v>
      </c>
      <c r="R22" s="129">
        <v>112.57</v>
      </c>
      <c r="S22" s="130">
        <f t="shared" si="2"/>
        <v>0.15431392197530591</v>
      </c>
      <c r="T22" s="128">
        <f t="shared" si="3"/>
        <v>2432.4470000000001</v>
      </c>
      <c r="U22" s="129">
        <f t="shared" si="3"/>
        <v>190.357</v>
      </c>
      <c r="V22" s="130">
        <f t="shared" si="4"/>
        <v>7.8257409102849923E-2</v>
      </c>
    </row>
    <row r="23" spans="13:22" ht="15" x14ac:dyDescent="0.2">
      <c r="M23" s="131">
        <v>2019</v>
      </c>
      <c r="N23" s="132">
        <v>1583.3889999999999</v>
      </c>
      <c r="O23" s="133">
        <v>68.593999999999994</v>
      </c>
      <c r="P23" s="134">
        <f t="shared" si="1"/>
        <v>4.3321003240517651E-2</v>
      </c>
      <c r="Q23" s="132">
        <v>674.83600000000001</v>
      </c>
      <c r="R23" s="133">
        <v>105.673</v>
      </c>
      <c r="S23" s="134">
        <f t="shared" si="2"/>
        <v>0.15659063831805062</v>
      </c>
      <c r="T23" s="132">
        <f t="shared" si="3"/>
        <v>2258.2249999999999</v>
      </c>
      <c r="U23" s="133">
        <f t="shared" si="3"/>
        <v>174.267</v>
      </c>
      <c r="V23" s="134">
        <f t="shared" si="4"/>
        <v>7.7169901139169036E-2</v>
      </c>
    </row>
  </sheetData>
  <mergeCells count="9">
    <mergeCell ref="M1:S1"/>
    <mergeCell ref="A3:A4"/>
    <mergeCell ref="A5:A6"/>
    <mergeCell ref="A8:A9"/>
    <mergeCell ref="M13:V13"/>
    <mergeCell ref="M14:M15"/>
    <mergeCell ref="N14:P14"/>
    <mergeCell ref="Q14:S14"/>
    <mergeCell ref="T14:V14"/>
  </mergeCells>
  <printOptions horizontalCentered="1" verticalCentered="1"/>
  <pageMargins left="0.7" right="0.7" top="0" bottom="0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0"/>
  <sheetViews>
    <sheetView showGridLines="0" rightToLeft="1" zoomScale="82" zoomScaleNormal="82" zoomScaleSheetLayoutView="88" workbookViewId="0">
      <selection activeCell="A3" sqref="A3"/>
    </sheetView>
  </sheetViews>
  <sheetFormatPr defaultRowHeight="14.25" x14ac:dyDescent="0.2"/>
  <cols>
    <col min="1" max="1" width="34.5" customWidth="1"/>
    <col min="2" max="2" width="29.875" customWidth="1"/>
    <col min="3" max="3" width="4.625" customWidth="1"/>
  </cols>
  <sheetData>
    <row r="1" spans="1:10" ht="38.85" customHeight="1" x14ac:dyDescent="0.2">
      <c r="A1" s="59" t="s">
        <v>106</v>
      </c>
      <c r="B1" s="59"/>
      <c r="D1" s="32"/>
      <c r="E1" s="32"/>
      <c r="F1" s="32"/>
      <c r="G1" s="32"/>
      <c r="H1" s="32"/>
      <c r="I1" s="32"/>
      <c r="J1" s="32"/>
    </row>
    <row r="2" spans="1:10" ht="32.25" customHeight="1" x14ac:dyDescent="0.2">
      <c r="A2" s="45" t="s">
        <v>92</v>
      </c>
      <c r="B2" s="45" t="s">
        <v>93</v>
      </c>
      <c r="D2" s="60" t="s">
        <v>118</v>
      </c>
      <c r="E2" s="60"/>
      <c r="F2" s="60"/>
      <c r="G2" s="60"/>
      <c r="H2" s="60"/>
      <c r="I2" s="60"/>
      <c r="J2" s="60"/>
    </row>
    <row r="3" spans="1:10" ht="18.75" customHeight="1" x14ac:dyDescent="0.2">
      <c r="A3" s="28" t="s">
        <v>6</v>
      </c>
      <c r="B3" s="28">
        <v>44</v>
      </c>
      <c r="D3" s="60" t="s">
        <v>127</v>
      </c>
      <c r="E3" s="60"/>
      <c r="F3" s="60"/>
      <c r="G3" s="60"/>
      <c r="H3" s="60"/>
      <c r="I3" s="60"/>
      <c r="J3" s="60"/>
    </row>
    <row r="4" spans="1:10" ht="20.100000000000001" customHeight="1" x14ac:dyDescent="0.2">
      <c r="A4" s="28" t="s">
        <v>32</v>
      </c>
      <c r="B4" s="28">
        <v>21</v>
      </c>
      <c r="D4" s="32"/>
      <c r="E4" s="33"/>
      <c r="F4" s="33"/>
      <c r="G4" s="32"/>
      <c r="H4" s="32"/>
      <c r="I4" s="32"/>
      <c r="J4" s="32"/>
    </row>
    <row r="5" spans="1:10" ht="29.1" customHeight="1" x14ac:dyDescent="0.2">
      <c r="A5" s="28" t="s">
        <v>4</v>
      </c>
      <c r="B5" s="28">
        <v>13</v>
      </c>
      <c r="D5" s="32"/>
      <c r="E5" s="33"/>
      <c r="F5" s="33"/>
      <c r="G5" s="32"/>
      <c r="H5" s="32"/>
      <c r="I5" s="32"/>
      <c r="J5" s="32"/>
    </row>
    <row r="6" spans="1:10" ht="20.100000000000001" customHeight="1" x14ac:dyDescent="0.2">
      <c r="A6" s="28" t="s">
        <v>108</v>
      </c>
      <c r="B6" s="28">
        <v>11</v>
      </c>
      <c r="D6" s="32"/>
      <c r="E6" s="33"/>
      <c r="F6" s="33"/>
      <c r="G6" s="32"/>
      <c r="H6" s="32"/>
      <c r="I6" s="32"/>
      <c r="J6" s="32"/>
    </row>
    <row r="7" spans="1:10" ht="23.1" customHeight="1" x14ac:dyDescent="0.2">
      <c r="A7" s="28" t="s">
        <v>5</v>
      </c>
      <c r="B7" s="28">
        <v>3</v>
      </c>
      <c r="D7" s="32"/>
      <c r="E7" s="33"/>
      <c r="F7" s="33"/>
      <c r="G7" s="32"/>
      <c r="H7" s="32"/>
      <c r="I7" s="32"/>
      <c r="J7" s="32"/>
    </row>
    <row r="8" spans="1:10" ht="23.1" customHeight="1" x14ac:dyDescent="0.2">
      <c r="A8" s="28" t="s">
        <v>71</v>
      </c>
      <c r="B8" s="28">
        <v>8</v>
      </c>
      <c r="D8" s="32"/>
      <c r="E8" s="33"/>
      <c r="F8" s="33"/>
      <c r="G8" s="32"/>
      <c r="H8" s="32"/>
      <c r="I8" s="32"/>
      <c r="J8" s="32"/>
    </row>
    <row r="9" spans="1:10" ht="23.1" customHeight="1" x14ac:dyDescent="0.2">
      <c r="A9" s="17"/>
      <c r="B9" s="18"/>
      <c r="D9" s="32"/>
      <c r="E9" s="33"/>
      <c r="F9" s="33"/>
      <c r="G9" s="32"/>
      <c r="H9" s="32"/>
      <c r="I9" s="32"/>
      <c r="J9" s="32"/>
    </row>
    <row r="10" spans="1:10" ht="23.1" customHeight="1" x14ac:dyDescent="0.2">
      <c r="A10" s="17"/>
      <c r="B10" s="18"/>
      <c r="D10" s="32"/>
      <c r="E10" s="33"/>
      <c r="F10" s="33"/>
      <c r="G10" s="32"/>
      <c r="H10" s="32"/>
      <c r="I10" s="32"/>
      <c r="J10" s="32"/>
    </row>
    <row r="11" spans="1:10" ht="23.1" customHeight="1" x14ac:dyDescent="0.2">
      <c r="A11" s="17"/>
      <c r="B11" s="19"/>
      <c r="D11" s="32"/>
      <c r="E11" s="32"/>
      <c r="F11" s="32"/>
      <c r="G11" s="32"/>
      <c r="H11" s="32"/>
      <c r="I11" s="32"/>
      <c r="J11" s="32"/>
    </row>
    <row r="12" spans="1:10" ht="23.1" customHeight="1" x14ac:dyDescent="0.2">
      <c r="A12" s="8"/>
      <c r="B12" s="8"/>
      <c r="D12" s="32"/>
      <c r="E12" s="32"/>
      <c r="F12" s="32"/>
      <c r="G12" s="32"/>
      <c r="H12" s="32"/>
      <c r="I12" s="32"/>
      <c r="J12" s="32"/>
    </row>
    <row r="13" spans="1:10" ht="23.1" customHeight="1" x14ac:dyDescent="0.2">
      <c r="C13" s="8"/>
      <c r="D13" s="32"/>
      <c r="E13" s="32"/>
      <c r="F13" s="32"/>
      <c r="G13" s="32"/>
      <c r="H13" s="32"/>
      <c r="I13" s="32"/>
      <c r="J13" s="32"/>
    </row>
    <row r="14" spans="1:10" ht="20.100000000000001" customHeight="1" x14ac:dyDescent="0.2">
      <c r="A14" s="14"/>
      <c r="C14" s="13"/>
      <c r="D14" s="8" t="s">
        <v>109</v>
      </c>
    </row>
    <row r="15" spans="1:10" ht="17.100000000000001" customHeight="1" x14ac:dyDescent="0.2">
      <c r="A15" s="15"/>
      <c r="B15" s="15"/>
      <c r="C15" s="13"/>
    </row>
    <row r="16" spans="1:10" x14ac:dyDescent="0.2">
      <c r="A16" s="15"/>
      <c r="B16" s="15"/>
      <c r="C16" s="15"/>
    </row>
    <row r="17" spans="3:3" x14ac:dyDescent="0.2">
      <c r="C17" s="15"/>
    </row>
    <row r="18" spans="3:3" ht="43.5" customHeight="1" x14ac:dyDescent="0.2">
      <c r="C18" s="16"/>
    </row>
    <row r="19" spans="3:3" x14ac:dyDescent="0.2">
      <c r="C19" s="13"/>
    </row>
    <row r="20" spans="3:3" x14ac:dyDescent="0.2">
      <c r="C20" s="13"/>
    </row>
  </sheetData>
  <mergeCells count="3">
    <mergeCell ref="A1:B1"/>
    <mergeCell ref="D2:J2"/>
    <mergeCell ref="D3:J3"/>
  </mergeCells>
  <printOptions horizontalCentered="1" verticalCentered="1"/>
  <pageMargins left="0" right="0" top="0" bottom="0" header="0" footer="0"/>
  <pageSetup paperSize="9" orientation="landscape" r:id="rId1"/>
  <rowBreaks count="1" manualBreakCount="1">
    <brk id="1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2"/>
  <sheetViews>
    <sheetView showGridLines="0" rightToLeft="1" zoomScaleNormal="100" workbookViewId="0">
      <selection activeCell="H30" sqref="H30"/>
    </sheetView>
  </sheetViews>
  <sheetFormatPr defaultRowHeight="14.25" x14ac:dyDescent="0.2"/>
  <cols>
    <col min="2" max="3" width="9.875" bestFit="1" customWidth="1"/>
    <col min="4" max="5" width="11.125" bestFit="1" customWidth="1"/>
  </cols>
  <sheetData>
    <row r="1" spans="1:11" ht="42" customHeight="1" x14ac:dyDescent="0.2">
      <c r="A1" s="60" t="s">
        <v>131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8" customHeight="1" x14ac:dyDescent="0.2">
      <c r="A2" s="2">
        <v>2018</v>
      </c>
      <c r="B2" s="2">
        <v>2017</v>
      </c>
      <c r="C2" s="2">
        <v>2016</v>
      </c>
      <c r="D2" s="2">
        <v>2015</v>
      </c>
      <c r="E2" s="2">
        <v>2014</v>
      </c>
      <c r="F2" s="2">
        <v>2013</v>
      </c>
      <c r="G2" s="2">
        <v>2012</v>
      </c>
      <c r="H2" s="2">
        <v>2011</v>
      </c>
      <c r="I2" s="2">
        <v>2010</v>
      </c>
      <c r="J2" s="2">
        <v>2009</v>
      </c>
      <c r="K2" s="2">
        <v>2008</v>
      </c>
    </row>
    <row r="3" spans="1:11" ht="15.75" x14ac:dyDescent="0.2">
      <c r="A3" s="39">
        <v>38.26</v>
      </c>
      <c r="B3" s="39">
        <v>33.159999999999997</v>
      </c>
      <c r="C3" s="39">
        <v>28.01</v>
      </c>
      <c r="D3" s="39">
        <v>26.6</v>
      </c>
      <c r="E3" s="39">
        <v>24.6</v>
      </c>
      <c r="F3" s="39">
        <v>24.9</v>
      </c>
      <c r="G3" s="39">
        <v>19</v>
      </c>
      <c r="H3" s="39">
        <v>17</v>
      </c>
      <c r="I3" s="39">
        <v>14.8</v>
      </c>
      <c r="J3" s="39">
        <v>13.1</v>
      </c>
      <c r="K3" s="39">
        <v>12.3</v>
      </c>
    </row>
    <row r="6" spans="1:11" ht="23.25" customHeight="1" x14ac:dyDescent="0.2">
      <c r="A6" s="60" t="s">
        <v>119</v>
      </c>
      <c r="B6" s="60"/>
      <c r="C6" s="60"/>
      <c r="D6" s="60"/>
      <c r="E6" s="60"/>
      <c r="F6" s="60"/>
      <c r="G6" s="60"/>
    </row>
    <row r="7" spans="1:11" ht="16.5" x14ac:dyDescent="0.2">
      <c r="A7" s="60" t="s">
        <v>120</v>
      </c>
      <c r="B7" s="60"/>
      <c r="C7" s="60"/>
      <c r="D7" s="60"/>
      <c r="E7" s="60"/>
      <c r="F7" s="60"/>
      <c r="G7" s="60"/>
      <c r="H7" s="1"/>
    </row>
    <row r="8" spans="1:11" x14ac:dyDescent="0.2">
      <c r="A8" s="1"/>
      <c r="B8" s="1"/>
      <c r="C8" s="1"/>
      <c r="D8" s="1"/>
      <c r="E8" s="1"/>
      <c r="F8" s="1"/>
      <c r="G8" s="1"/>
      <c r="H8" s="1"/>
    </row>
    <row r="9" spans="1:11" x14ac:dyDescent="0.2">
      <c r="A9" s="1"/>
      <c r="B9" s="1"/>
      <c r="C9" s="1"/>
      <c r="D9" s="1"/>
      <c r="E9" s="1"/>
      <c r="F9" s="1"/>
      <c r="G9" s="1"/>
      <c r="H9" s="1"/>
    </row>
    <row r="10" spans="1:11" x14ac:dyDescent="0.2">
      <c r="A10" s="1"/>
      <c r="B10" s="1"/>
      <c r="C10" s="1"/>
      <c r="D10" s="1"/>
      <c r="E10" s="1"/>
      <c r="F10" s="1"/>
      <c r="G10" s="1"/>
      <c r="H10" s="1"/>
    </row>
    <row r="11" spans="1:11" x14ac:dyDescent="0.2">
      <c r="A11" s="1"/>
      <c r="B11" s="1"/>
      <c r="C11" s="1"/>
      <c r="D11" s="1"/>
      <c r="E11" s="1"/>
      <c r="F11" s="1"/>
      <c r="G11" s="1"/>
      <c r="H11" s="1"/>
    </row>
    <row r="12" spans="1:11" x14ac:dyDescent="0.2">
      <c r="A12" s="1"/>
      <c r="B12" s="1"/>
      <c r="C12" s="1"/>
      <c r="D12" s="1"/>
      <c r="E12" s="1"/>
      <c r="F12" s="1"/>
      <c r="G12" s="1"/>
      <c r="H12" s="1"/>
    </row>
    <row r="13" spans="1:1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1"/>
      <c r="B14" s="1"/>
      <c r="C14" s="1"/>
      <c r="D14" s="1"/>
      <c r="E14" s="1"/>
      <c r="F14" s="1"/>
      <c r="G14" s="1"/>
      <c r="H14" s="1"/>
    </row>
    <row r="15" spans="1:11" x14ac:dyDescent="0.2">
      <c r="A15" s="1"/>
      <c r="B15" s="1"/>
      <c r="C15" s="1"/>
      <c r="D15" s="1"/>
      <c r="E15" s="1"/>
      <c r="F15" s="1"/>
      <c r="G15" s="1"/>
      <c r="H15" s="1"/>
    </row>
    <row r="16" spans="1:11" x14ac:dyDescent="0.2">
      <c r="A16" s="1"/>
      <c r="B16" s="1"/>
      <c r="C16" s="1"/>
      <c r="D16" s="1"/>
      <c r="E16" s="1"/>
      <c r="F16" s="1"/>
      <c r="G16" s="1"/>
      <c r="H16" s="1"/>
    </row>
    <row r="17" spans="1:8" x14ac:dyDescent="0.2">
      <c r="A17" s="1"/>
      <c r="B17" s="1"/>
      <c r="C17" s="1"/>
      <c r="D17" s="1"/>
      <c r="E17" s="1"/>
      <c r="F17" s="1"/>
      <c r="G17" s="1"/>
      <c r="H17" s="1"/>
    </row>
    <row r="18" spans="1:8" x14ac:dyDescent="0.2">
      <c r="A18" s="1"/>
      <c r="B18" s="1"/>
      <c r="C18" s="1"/>
      <c r="D18" s="1"/>
      <c r="E18" s="1"/>
      <c r="F18" s="1"/>
      <c r="G18" s="1"/>
      <c r="H18" s="1"/>
    </row>
    <row r="19" spans="1:8" x14ac:dyDescent="0.2">
      <c r="A19" s="1"/>
      <c r="B19" s="1"/>
      <c r="C19" s="1"/>
      <c r="D19" s="1"/>
      <c r="E19" s="1"/>
      <c r="F19" s="1"/>
      <c r="G19" s="1"/>
      <c r="H19" s="1"/>
    </row>
    <row r="20" spans="1:8" ht="38.25" customHeight="1" x14ac:dyDescent="0.2">
      <c r="A20" s="8" t="s">
        <v>109</v>
      </c>
      <c r="B20" s="1"/>
      <c r="C20" s="1"/>
      <c r="D20" s="1"/>
      <c r="E20" s="1"/>
      <c r="F20" s="1"/>
      <c r="G20" s="1"/>
      <c r="H20" s="1"/>
    </row>
    <row r="21" spans="1:8" x14ac:dyDescent="0.2">
      <c r="A21" s="1"/>
      <c r="B21" s="1"/>
      <c r="C21" s="1"/>
      <c r="D21" s="1"/>
      <c r="E21" s="1"/>
      <c r="F21" s="1"/>
      <c r="G21" s="1"/>
      <c r="H21" s="1"/>
    </row>
    <row r="22" spans="1:8" x14ac:dyDescent="0.2">
      <c r="B22" s="8"/>
      <c r="C22" s="8"/>
      <c r="D22" s="8"/>
    </row>
  </sheetData>
  <mergeCells count="3">
    <mergeCell ref="A6:G6"/>
    <mergeCell ref="A7:G7"/>
    <mergeCell ref="A1:K1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6"/>
  <sheetViews>
    <sheetView showGridLines="0" rightToLeft="1" zoomScale="92" zoomScaleNormal="92" workbookViewId="0">
      <selection activeCell="K32" sqref="K32"/>
    </sheetView>
  </sheetViews>
  <sheetFormatPr defaultRowHeight="14.25" x14ac:dyDescent="0.2"/>
  <cols>
    <col min="1" max="1" width="4.875" style="3" customWidth="1"/>
    <col min="2" max="2" width="33.5" customWidth="1"/>
    <col min="3" max="4" width="9.875" bestFit="1" customWidth="1"/>
    <col min="5" max="6" width="11.125" bestFit="1" customWidth="1"/>
    <col min="9" max="11" width="8.625" style="13"/>
  </cols>
  <sheetData>
    <row r="1" spans="2:9" ht="25.5" customHeight="1" x14ac:dyDescent="0.25">
      <c r="B1" s="61" t="s">
        <v>94</v>
      </c>
      <c r="C1" s="61"/>
      <c r="D1" s="61"/>
      <c r="E1" s="61"/>
      <c r="F1" s="61"/>
      <c r="G1" s="61"/>
      <c r="H1" s="61"/>
    </row>
    <row r="2" spans="2:9" x14ac:dyDescent="0.2">
      <c r="B2" s="45" t="s">
        <v>95</v>
      </c>
      <c r="C2" s="45">
        <v>2018</v>
      </c>
      <c r="D2" s="45">
        <v>2017</v>
      </c>
      <c r="E2" s="45">
        <v>2016</v>
      </c>
      <c r="F2" s="45">
        <v>2015</v>
      </c>
      <c r="G2" s="45">
        <v>2014</v>
      </c>
      <c r="H2" s="45">
        <v>2013</v>
      </c>
    </row>
    <row r="3" spans="2:9" ht="18" customHeight="1" x14ac:dyDescent="0.2">
      <c r="B3" s="28" t="s">
        <v>3</v>
      </c>
      <c r="C3" s="28">
        <v>25.54</v>
      </c>
      <c r="D3" s="28">
        <v>22.24</v>
      </c>
      <c r="E3" s="28">
        <v>18.64</v>
      </c>
      <c r="F3" s="28">
        <v>18.600000000000001</v>
      </c>
      <c r="G3" s="28">
        <v>18.100000000000001</v>
      </c>
      <c r="H3" s="28">
        <v>18.7</v>
      </c>
    </row>
    <row r="4" spans="2:9" ht="15" x14ac:dyDescent="0.2">
      <c r="B4" s="28" t="s">
        <v>82</v>
      </c>
      <c r="C4" s="28">
        <v>8.0500000000000007</v>
      </c>
      <c r="D4" s="28">
        <v>7.5</v>
      </c>
      <c r="E4" s="28">
        <v>7.12</v>
      </c>
      <c r="F4" s="28">
        <v>5.2</v>
      </c>
      <c r="G4" s="28">
        <v>4.2</v>
      </c>
      <c r="H4" s="28">
        <v>4</v>
      </c>
    </row>
    <row r="5" spans="2:9" ht="15" x14ac:dyDescent="0.2">
      <c r="B5" s="28" t="s">
        <v>80</v>
      </c>
      <c r="C5" s="28">
        <v>0.83</v>
      </c>
      <c r="D5" s="28">
        <v>0.77</v>
      </c>
      <c r="E5" s="28">
        <v>0.79</v>
      </c>
      <c r="F5" s="28">
        <v>1.7</v>
      </c>
      <c r="G5" s="28">
        <v>0.8</v>
      </c>
      <c r="H5" s="28">
        <v>0.8</v>
      </c>
    </row>
    <row r="6" spans="2:9" ht="15" x14ac:dyDescent="0.2">
      <c r="B6" s="28" t="s">
        <v>84</v>
      </c>
      <c r="C6" s="28">
        <v>3.81</v>
      </c>
      <c r="D6" s="28">
        <v>2.64</v>
      </c>
      <c r="E6" s="28">
        <v>1.46</v>
      </c>
      <c r="F6" s="28">
        <v>1.1000000000000001</v>
      </c>
      <c r="G6" s="28">
        <v>1.5</v>
      </c>
      <c r="H6" s="28">
        <v>1.4</v>
      </c>
    </row>
    <row r="7" spans="2:9" ht="18" x14ac:dyDescent="0.25">
      <c r="B7" s="48" t="s">
        <v>15</v>
      </c>
      <c r="C7" s="47">
        <f>SUM(C3:C6)</f>
        <v>38.230000000000004</v>
      </c>
      <c r="D7" s="47">
        <f t="shared" ref="D7:H7" si="0">SUM(D3:D6)</f>
        <v>33.15</v>
      </c>
      <c r="E7" s="47">
        <f t="shared" si="0"/>
        <v>28.01</v>
      </c>
      <c r="F7" s="47">
        <f t="shared" si="0"/>
        <v>26.6</v>
      </c>
      <c r="G7" s="47">
        <f t="shared" si="0"/>
        <v>24.6</v>
      </c>
      <c r="H7" s="47">
        <f t="shared" si="0"/>
        <v>24.9</v>
      </c>
    </row>
    <row r="8" spans="2:9" x14ac:dyDescent="0.2">
      <c r="H8" s="9"/>
    </row>
    <row r="9" spans="2:9" ht="29.25" customHeight="1" x14ac:dyDescent="0.2">
      <c r="B9" s="60" t="s">
        <v>94</v>
      </c>
      <c r="C9" s="60"/>
      <c r="D9" s="60"/>
      <c r="E9" s="60"/>
      <c r="F9" s="60"/>
      <c r="G9" s="60"/>
      <c r="H9" s="9"/>
    </row>
    <row r="10" spans="2:9" x14ac:dyDescent="0.2">
      <c r="B10" s="1"/>
      <c r="C10" s="1"/>
      <c r="D10" s="1"/>
      <c r="E10" s="1"/>
      <c r="F10" s="1"/>
      <c r="G10" s="1"/>
      <c r="H10" s="9"/>
      <c r="I10" s="1"/>
    </row>
    <row r="11" spans="2:9" x14ac:dyDescent="0.2">
      <c r="B11" s="1"/>
      <c r="C11" s="1"/>
      <c r="D11" s="1"/>
      <c r="E11" s="1"/>
      <c r="F11" s="1"/>
      <c r="G11" s="1"/>
      <c r="H11" s="9"/>
      <c r="I11" s="1"/>
    </row>
    <row r="12" spans="2:9" x14ac:dyDescent="0.2">
      <c r="B12" s="1"/>
      <c r="C12" s="1"/>
      <c r="D12" s="1"/>
      <c r="E12" s="1"/>
      <c r="F12" s="1"/>
      <c r="G12" s="1"/>
      <c r="H12" s="1"/>
      <c r="I12" s="1"/>
    </row>
    <row r="13" spans="2:9" x14ac:dyDescent="0.2">
      <c r="B13" s="1"/>
      <c r="C13" s="1"/>
      <c r="D13" s="1"/>
      <c r="E13" s="1"/>
      <c r="F13" s="1"/>
      <c r="G13" s="1"/>
      <c r="H13" s="1"/>
      <c r="I13" s="1"/>
    </row>
    <row r="14" spans="2:9" x14ac:dyDescent="0.2">
      <c r="B14" s="1"/>
      <c r="C14" s="1"/>
      <c r="D14" s="1"/>
      <c r="E14" s="1"/>
      <c r="F14" s="1"/>
      <c r="G14" s="1"/>
      <c r="H14" s="1"/>
      <c r="I14" s="1"/>
    </row>
    <row r="15" spans="2:9" x14ac:dyDescent="0.2">
      <c r="B15" s="1"/>
      <c r="C15" s="1"/>
      <c r="D15" s="1"/>
      <c r="E15" s="1"/>
      <c r="F15" s="1"/>
      <c r="G15" s="1"/>
      <c r="H15" s="1"/>
      <c r="I15" s="1"/>
    </row>
    <row r="16" spans="2:9" x14ac:dyDescent="0.2">
      <c r="B16" s="1"/>
      <c r="C16" s="1"/>
      <c r="D16" s="1"/>
      <c r="E16" s="1"/>
      <c r="F16" s="1"/>
      <c r="G16" s="1"/>
      <c r="H16" s="1"/>
      <c r="I16" s="1"/>
    </row>
    <row r="17" spans="2:9" x14ac:dyDescent="0.2">
      <c r="B17" s="1"/>
      <c r="C17" s="1"/>
      <c r="D17" s="1"/>
      <c r="E17" s="1"/>
      <c r="F17" s="1"/>
      <c r="G17" s="1"/>
      <c r="H17" s="1"/>
      <c r="I17" s="1"/>
    </row>
    <row r="18" spans="2:9" x14ac:dyDescent="0.2">
      <c r="B18" s="1"/>
      <c r="C18" s="1"/>
      <c r="D18" s="1"/>
      <c r="E18" s="1"/>
      <c r="F18" s="1"/>
      <c r="G18" s="1"/>
      <c r="H18" s="1"/>
      <c r="I18" s="1"/>
    </row>
    <row r="26" spans="2:9" x14ac:dyDescent="0.2">
      <c r="B26" s="8" t="s">
        <v>109</v>
      </c>
    </row>
  </sheetData>
  <mergeCells count="2">
    <mergeCell ref="B9:G9"/>
    <mergeCell ref="B1:H1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"/>
  <sheetViews>
    <sheetView showGridLines="0" rightToLeft="1" zoomScaleNormal="100" workbookViewId="0">
      <selection activeCell="E3" sqref="E3"/>
    </sheetView>
  </sheetViews>
  <sheetFormatPr defaultRowHeight="14.25" x14ac:dyDescent="0.2"/>
  <cols>
    <col min="2" max="5" width="13.125" customWidth="1"/>
    <col min="6" max="6" width="12" customWidth="1"/>
    <col min="11" max="11" width="4.625" customWidth="1"/>
  </cols>
  <sheetData>
    <row r="1" spans="1:6" s="38" customFormat="1" ht="21" customHeight="1" x14ac:dyDescent="0.2">
      <c r="A1" s="67" t="s">
        <v>121</v>
      </c>
      <c r="B1" s="67"/>
      <c r="C1" s="67"/>
      <c r="D1" s="67"/>
      <c r="E1" s="67"/>
      <c r="F1" s="67"/>
    </row>
    <row r="2" spans="1:6" ht="18" customHeight="1" x14ac:dyDescent="0.2">
      <c r="A2" s="59" t="s">
        <v>122</v>
      </c>
      <c r="B2" s="59"/>
      <c r="C2" s="59"/>
      <c r="D2" s="59"/>
      <c r="E2" s="59"/>
      <c r="F2" s="59"/>
    </row>
    <row r="3" spans="1:6" ht="31.5" customHeight="1" x14ac:dyDescent="0.2">
      <c r="A3" s="68" t="s">
        <v>16</v>
      </c>
      <c r="B3" s="68"/>
      <c r="C3" s="68"/>
      <c r="D3" s="44"/>
      <c r="E3" s="45" t="s">
        <v>15</v>
      </c>
      <c r="F3" s="45" t="s">
        <v>72</v>
      </c>
    </row>
    <row r="4" spans="1:6" ht="15" x14ac:dyDescent="0.2">
      <c r="A4" s="62" t="s">
        <v>4</v>
      </c>
      <c r="B4" s="62"/>
      <c r="C4" s="62"/>
      <c r="D4" s="62"/>
      <c r="E4" s="28">
        <v>16.899999999999999</v>
      </c>
      <c r="F4" s="40">
        <f t="shared" ref="F4:F11" si="0">E4/$E$11*100</f>
        <v>44.171458442237324</v>
      </c>
    </row>
    <row r="5" spans="1:6" ht="15" x14ac:dyDescent="0.2">
      <c r="A5" s="62" t="s">
        <v>126</v>
      </c>
      <c r="B5" s="62" t="s">
        <v>0</v>
      </c>
      <c r="C5" s="62"/>
      <c r="D5" s="62"/>
      <c r="E5" s="28">
        <v>9.0299999999999994</v>
      </c>
      <c r="F5" s="40">
        <f t="shared" si="0"/>
        <v>23.601672765290118</v>
      </c>
    </row>
    <row r="6" spans="1:6" ht="15" x14ac:dyDescent="0.2">
      <c r="A6" s="62" t="s">
        <v>8</v>
      </c>
      <c r="B6" s="62" t="s">
        <v>2</v>
      </c>
      <c r="C6" s="62"/>
      <c r="D6" s="62"/>
      <c r="E6" s="28">
        <v>2.48</v>
      </c>
      <c r="F6" s="40">
        <f t="shared" si="0"/>
        <v>6.4819654992158915</v>
      </c>
    </row>
    <row r="7" spans="1:6" ht="15" x14ac:dyDescent="0.2">
      <c r="A7" s="62" t="s">
        <v>130</v>
      </c>
      <c r="B7" s="62" t="s">
        <v>73</v>
      </c>
      <c r="C7" s="62"/>
      <c r="D7" s="62"/>
      <c r="E7" s="28">
        <v>2.34</v>
      </c>
      <c r="F7" s="40">
        <f t="shared" si="0"/>
        <v>6.1160480920020905</v>
      </c>
    </row>
    <row r="8" spans="1:6" ht="15" x14ac:dyDescent="0.2">
      <c r="A8" s="62" t="s">
        <v>7</v>
      </c>
      <c r="B8" s="62"/>
      <c r="C8" s="62"/>
      <c r="D8" s="62"/>
      <c r="E8" s="28">
        <v>1.72</v>
      </c>
      <c r="F8" s="40">
        <f t="shared" si="0"/>
        <v>4.4955567171981183</v>
      </c>
    </row>
    <row r="9" spans="1:6" ht="15" x14ac:dyDescent="0.2">
      <c r="A9" s="63" t="s">
        <v>5</v>
      </c>
      <c r="B9" s="63" t="s">
        <v>1</v>
      </c>
      <c r="C9" s="63"/>
      <c r="D9" s="63"/>
      <c r="E9" s="29">
        <v>1.64</v>
      </c>
      <c r="F9" s="41">
        <f t="shared" si="0"/>
        <v>4.2864610559330893</v>
      </c>
    </row>
    <row r="10" spans="1:6" ht="15" x14ac:dyDescent="0.2">
      <c r="A10" s="62" t="s">
        <v>71</v>
      </c>
      <c r="B10" s="62"/>
      <c r="C10" s="62"/>
      <c r="D10" s="62"/>
      <c r="E10" s="28">
        <v>4.1420000000000003</v>
      </c>
      <c r="F10" s="40">
        <f t="shared" si="0"/>
        <v>10.825927861996865</v>
      </c>
    </row>
    <row r="11" spans="1:6" ht="15.75" x14ac:dyDescent="0.2">
      <c r="A11" s="64" t="s">
        <v>15</v>
      </c>
      <c r="B11" s="65"/>
      <c r="C11" s="65"/>
      <c r="D11" s="66"/>
      <c r="E11" s="42">
        <v>38.26</v>
      </c>
      <c r="F11" s="43">
        <f t="shared" si="0"/>
        <v>100</v>
      </c>
    </row>
    <row r="12" spans="1:6" x14ac:dyDescent="0.2">
      <c r="A12" s="10" t="s">
        <v>109</v>
      </c>
    </row>
  </sheetData>
  <mergeCells count="11">
    <mergeCell ref="A11:D11"/>
    <mergeCell ref="A1:F1"/>
    <mergeCell ref="A2:F2"/>
    <mergeCell ref="A3:C3"/>
    <mergeCell ref="A4:D4"/>
    <mergeCell ref="A5:D5"/>
    <mergeCell ref="A6:D6"/>
    <mergeCell ref="A7:D7"/>
    <mergeCell ref="A8:D8"/>
    <mergeCell ref="A9:D9"/>
    <mergeCell ref="A10:D10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5"/>
  <sheetViews>
    <sheetView rightToLeft="1" zoomScale="92" zoomScaleNormal="92" workbookViewId="0">
      <selection activeCell="B3" sqref="B3:G3"/>
    </sheetView>
  </sheetViews>
  <sheetFormatPr defaultRowHeight="14.25" x14ac:dyDescent="0.2"/>
  <cols>
    <col min="1" max="1" width="18" style="9" customWidth="1"/>
  </cols>
  <sheetData>
    <row r="1" spans="1:10" ht="18" x14ac:dyDescent="0.25">
      <c r="B1" s="61" t="s">
        <v>110</v>
      </c>
      <c r="C1" s="61"/>
      <c r="D1" s="61"/>
      <c r="E1" s="61"/>
      <c r="F1" s="61"/>
      <c r="G1" s="61"/>
      <c r="H1" s="35">
        <v>22.54</v>
      </c>
    </row>
    <row r="2" spans="1:10" x14ac:dyDescent="0.2">
      <c r="B2" s="69" t="s">
        <v>16</v>
      </c>
      <c r="C2" s="70"/>
      <c r="D2" s="70"/>
      <c r="E2" s="71"/>
      <c r="F2" s="45" t="s">
        <v>74</v>
      </c>
      <c r="G2" s="45" t="s">
        <v>111</v>
      </c>
    </row>
    <row r="3" spans="1:10" ht="15" x14ac:dyDescent="0.25">
      <c r="A3" s="20" t="s">
        <v>88</v>
      </c>
      <c r="B3" s="72" t="s">
        <v>4</v>
      </c>
      <c r="C3" s="72"/>
      <c r="D3" s="72"/>
      <c r="E3" s="72"/>
      <c r="F3" s="49">
        <f>$H$1*(G3/100)</f>
        <v>12.847799999999998</v>
      </c>
      <c r="G3" s="34">
        <v>57</v>
      </c>
    </row>
    <row r="4" spans="1:10" ht="15" x14ac:dyDescent="0.25">
      <c r="A4" s="20" t="s">
        <v>0</v>
      </c>
      <c r="B4" s="72" t="s">
        <v>126</v>
      </c>
      <c r="C4" s="72"/>
      <c r="D4" s="72"/>
      <c r="E4" s="72"/>
      <c r="F4" s="49">
        <f>$H$1*(G4/100)</f>
        <v>4.508</v>
      </c>
      <c r="G4" s="34">
        <v>20</v>
      </c>
    </row>
    <row r="5" spans="1:10" ht="15" x14ac:dyDescent="0.25">
      <c r="A5" s="9" t="s">
        <v>1</v>
      </c>
      <c r="B5" s="72" t="s">
        <v>5</v>
      </c>
      <c r="C5" s="72"/>
      <c r="D5" s="72"/>
      <c r="E5" s="72"/>
      <c r="F5" s="49">
        <f>$H$1*(G5/100)</f>
        <v>1.127</v>
      </c>
      <c r="G5" s="34">
        <v>5</v>
      </c>
    </row>
    <row r="6" spans="1:10" ht="15" x14ac:dyDescent="0.25">
      <c r="A6" s="9" t="s">
        <v>85</v>
      </c>
      <c r="B6" s="72" t="s">
        <v>128</v>
      </c>
      <c r="C6" s="72"/>
      <c r="D6" s="72"/>
      <c r="E6" s="72"/>
      <c r="F6" s="49">
        <f>$H$1*(G6/100)</f>
        <v>1.127</v>
      </c>
      <c r="G6" s="34">
        <v>5</v>
      </c>
    </row>
    <row r="7" spans="1:10" ht="15" x14ac:dyDescent="0.25">
      <c r="B7" s="72" t="s">
        <v>71</v>
      </c>
      <c r="C7" s="72"/>
      <c r="D7" s="72"/>
      <c r="E7" s="72"/>
      <c r="F7" s="49">
        <f>$H$1*(G7/100)</f>
        <v>2.9302000000000001</v>
      </c>
      <c r="G7" s="34">
        <v>13</v>
      </c>
    </row>
    <row r="9" spans="1:10" ht="34.5" customHeight="1" x14ac:dyDescent="0.2">
      <c r="E9" s="67" t="s">
        <v>114</v>
      </c>
      <c r="F9" s="67"/>
      <c r="G9" s="67"/>
      <c r="H9" s="67"/>
      <c r="I9" s="67"/>
      <c r="J9" s="67"/>
    </row>
    <row r="25" spans="5:5" x14ac:dyDescent="0.2">
      <c r="E25" s="8" t="s">
        <v>109</v>
      </c>
    </row>
  </sheetData>
  <mergeCells count="8">
    <mergeCell ref="B1:G1"/>
    <mergeCell ref="B2:E2"/>
    <mergeCell ref="E9:J9"/>
    <mergeCell ref="B3:E3"/>
    <mergeCell ref="B4:E4"/>
    <mergeCell ref="B5:E5"/>
    <mergeCell ref="B6:E6"/>
    <mergeCell ref="B7:E7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6"/>
  <sheetViews>
    <sheetView rightToLeft="1" zoomScaleNormal="100" workbookViewId="0">
      <selection activeCell="C21" sqref="C21"/>
    </sheetView>
  </sheetViews>
  <sheetFormatPr defaultRowHeight="14.25" x14ac:dyDescent="0.2"/>
  <cols>
    <col min="1" max="1" width="17.625" bestFit="1" customWidth="1"/>
  </cols>
  <sheetData>
    <row r="1" spans="1:14" ht="30.75" customHeight="1" thickBot="1" x14ac:dyDescent="0.25">
      <c r="B1" s="77" t="s">
        <v>113</v>
      </c>
      <c r="C1" s="77"/>
      <c r="D1" s="77"/>
      <c r="E1" s="77"/>
      <c r="F1" s="77"/>
      <c r="G1" s="77"/>
    </row>
    <row r="2" spans="1:14" ht="26.25" thickBot="1" x14ac:dyDescent="0.25">
      <c r="B2" s="69" t="s">
        <v>16</v>
      </c>
      <c r="C2" s="70"/>
      <c r="D2" s="70"/>
      <c r="E2" s="71"/>
      <c r="F2" s="45" t="s">
        <v>132</v>
      </c>
      <c r="G2" s="45" t="s">
        <v>111</v>
      </c>
      <c r="I2" s="50">
        <v>8.1</v>
      </c>
      <c r="N2" s="12"/>
    </row>
    <row r="3" spans="1:14" ht="15.75" thickBot="1" x14ac:dyDescent="0.3">
      <c r="A3" s="20" t="s">
        <v>88</v>
      </c>
      <c r="B3" s="74" t="s">
        <v>4</v>
      </c>
      <c r="C3" s="75"/>
      <c r="D3" s="75"/>
      <c r="E3" s="76"/>
      <c r="F3" s="51">
        <f>G3*$I$2</f>
        <v>2.1869999999999998</v>
      </c>
      <c r="G3" s="52">
        <v>0.27</v>
      </c>
    </row>
    <row r="4" spans="1:14" ht="15.75" thickBot="1" x14ac:dyDescent="0.3">
      <c r="A4" s="20" t="s">
        <v>2</v>
      </c>
      <c r="B4" s="74" t="s">
        <v>8</v>
      </c>
      <c r="C4" s="75"/>
      <c r="D4" s="75"/>
      <c r="E4" s="76"/>
      <c r="F4" s="51">
        <f>G4*$I$2</f>
        <v>2.1059999999999999</v>
      </c>
      <c r="G4" s="52">
        <v>0.26</v>
      </c>
    </row>
    <row r="5" spans="1:14" ht="15.75" thickBot="1" x14ac:dyDescent="0.3">
      <c r="A5" s="20" t="s">
        <v>89</v>
      </c>
      <c r="B5" s="74" t="s">
        <v>7</v>
      </c>
      <c r="C5" s="75"/>
      <c r="D5" s="75"/>
      <c r="E5" s="76"/>
      <c r="F5" s="51">
        <f>G5*$I$2</f>
        <v>1.377</v>
      </c>
      <c r="G5" s="52">
        <v>0.17</v>
      </c>
    </row>
    <row r="6" spans="1:14" ht="15.75" thickBot="1" x14ac:dyDescent="0.3">
      <c r="A6" s="20" t="s">
        <v>0</v>
      </c>
      <c r="B6" s="74" t="s">
        <v>126</v>
      </c>
      <c r="C6" s="75"/>
      <c r="D6" s="75"/>
      <c r="E6" s="76"/>
      <c r="F6" s="51">
        <f>G6*$I$2</f>
        <v>0.89100000000000001</v>
      </c>
      <c r="G6" s="52">
        <v>0.11</v>
      </c>
    </row>
    <row r="7" spans="1:14" ht="15.75" thickBot="1" x14ac:dyDescent="0.3">
      <c r="A7" s="9"/>
      <c r="B7" s="74" t="s">
        <v>71</v>
      </c>
      <c r="C7" s="75"/>
      <c r="D7" s="75"/>
      <c r="E7" s="76"/>
      <c r="F7" s="51">
        <f>G7*$I$2</f>
        <v>1.5389999999999999</v>
      </c>
      <c r="G7" s="52">
        <v>0.19</v>
      </c>
    </row>
    <row r="8" spans="1:14" x14ac:dyDescent="0.2">
      <c r="G8" s="31"/>
    </row>
    <row r="10" spans="1:14" ht="34.5" customHeight="1" x14ac:dyDescent="0.2">
      <c r="E10" s="73" t="s">
        <v>113</v>
      </c>
      <c r="F10" s="73"/>
      <c r="G10" s="73"/>
      <c r="H10" s="73"/>
      <c r="I10" s="73"/>
      <c r="J10" s="73"/>
    </row>
    <row r="26" spans="5:5" x14ac:dyDescent="0.2">
      <c r="E26" s="8" t="s">
        <v>109</v>
      </c>
    </row>
  </sheetData>
  <mergeCells count="8">
    <mergeCell ref="B2:E2"/>
    <mergeCell ref="B1:G1"/>
    <mergeCell ref="E10:J10"/>
    <mergeCell ref="B3:E3"/>
    <mergeCell ref="B4:E4"/>
    <mergeCell ref="B5:E5"/>
    <mergeCell ref="B6:E6"/>
    <mergeCell ref="B7:E7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7"/>
  <sheetViews>
    <sheetView rightToLeft="1" workbookViewId="0">
      <selection activeCell="B3" sqref="B3:G3"/>
    </sheetView>
  </sheetViews>
  <sheetFormatPr defaultRowHeight="14.25" x14ac:dyDescent="0.2"/>
  <cols>
    <col min="1" max="1" width="18" customWidth="1"/>
    <col min="2" max="5" width="8.125" customWidth="1"/>
  </cols>
  <sheetData>
    <row r="1" spans="1:10" ht="15.75" x14ac:dyDescent="0.25">
      <c r="B1" s="78" t="s">
        <v>112</v>
      </c>
      <c r="C1" s="78"/>
      <c r="D1" s="78"/>
      <c r="E1" s="78"/>
      <c r="F1" s="78"/>
      <c r="G1" s="78"/>
    </row>
    <row r="2" spans="1:10" ht="25.5" x14ac:dyDescent="0.2">
      <c r="B2" s="69" t="s">
        <v>16</v>
      </c>
      <c r="C2" s="70"/>
      <c r="D2" s="70"/>
      <c r="E2" s="71"/>
      <c r="F2" s="45" t="s">
        <v>132</v>
      </c>
      <c r="G2" s="45" t="s">
        <v>111</v>
      </c>
    </row>
    <row r="3" spans="1:10" ht="15" x14ac:dyDescent="0.25">
      <c r="A3" t="s">
        <v>86</v>
      </c>
      <c r="B3" s="72" t="s">
        <v>9</v>
      </c>
      <c r="C3" s="72"/>
      <c r="D3" s="72"/>
      <c r="E3" s="72"/>
      <c r="F3" s="49">
        <f>$I$4*(G3/100)</f>
        <v>365.2</v>
      </c>
      <c r="G3" s="34">
        <v>44</v>
      </c>
    </row>
    <row r="4" spans="1:10" ht="15" x14ac:dyDescent="0.25">
      <c r="A4" t="s">
        <v>0</v>
      </c>
      <c r="B4" s="72" t="s">
        <v>5</v>
      </c>
      <c r="C4" s="72"/>
      <c r="D4" s="72"/>
      <c r="E4" s="72"/>
      <c r="F4" s="49">
        <f>$I$4*(G4/100)</f>
        <v>257.3</v>
      </c>
      <c r="G4" s="34">
        <v>31</v>
      </c>
      <c r="I4" s="11">
        <v>830</v>
      </c>
    </row>
    <row r="5" spans="1:10" ht="15" x14ac:dyDescent="0.25">
      <c r="A5" t="s">
        <v>87</v>
      </c>
      <c r="B5" s="72" t="s">
        <v>4</v>
      </c>
      <c r="C5" s="72"/>
      <c r="D5" s="72"/>
      <c r="E5" s="72"/>
      <c r="F5" s="49">
        <f>$I$4*(G5/100)</f>
        <v>157.69999999999999</v>
      </c>
      <c r="G5" s="34">
        <v>19</v>
      </c>
    </row>
    <row r="6" spans="1:10" ht="15" x14ac:dyDescent="0.25">
      <c r="A6" t="s">
        <v>85</v>
      </c>
      <c r="B6" s="72" t="s">
        <v>130</v>
      </c>
      <c r="C6" s="72"/>
      <c r="D6" s="72"/>
      <c r="E6" s="72"/>
      <c r="F6" s="49">
        <f>$I$4*(G6/100)</f>
        <v>41.5</v>
      </c>
      <c r="G6" s="34">
        <v>5</v>
      </c>
    </row>
    <row r="7" spans="1:10" ht="15" x14ac:dyDescent="0.25">
      <c r="A7" t="s">
        <v>107</v>
      </c>
      <c r="B7" s="72" t="s">
        <v>103</v>
      </c>
      <c r="C7" s="72"/>
      <c r="D7" s="72"/>
      <c r="E7" s="72"/>
      <c r="F7" s="49">
        <f>$I$4*(G7/100)</f>
        <v>8.3000000000000007</v>
      </c>
      <c r="G7" s="34">
        <v>1</v>
      </c>
    </row>
    <row r="8" spans="1:10" x14ac:dyDescent="0.2">
      <c r="F8" s="36"/>
    </row>
    <row r="11" spans="1:10" ht="34.5" customHeight="1" x14ac:dyDescent="0.2">
      <c r="E11" s="79" t="s">
        <v>112</v>
      </c>
      <c r="F11" s="79"/>
      <c r="G11" s="79"/>
      <c r="H11" s="79"/>
      <c r="I11" s="79"/>
      <c r="J11" s="79"/>
    </row>
    <row r="27" spans="5:5" x14ac:dyDescent="0.2">
      <c r="E27" s="8" t="s">
        <v>109</v>
      </c>
    </row>
  </sheetData>
  <mergeCells count="8">
    <mergeCell ref="B1:G1"/>
    <mergeCell ref="B2:E2"/>
    <mergeCell ref="E11:J11"/>
    <mergeCell ref="B3:E3"/>
    <mergeCell ref="B4:E4"/>
    <mergeCell ref="B5:E5"/>
    <mergeCell ref="B6:E6"/>
    <mergeCell ref="B7:E7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27"/>
  <sheetViews>
    <sheetView rightToLeft="1" workbookViewId="0">
      <selection activeCell="G2" sqref="G2"/>
    </sheetView>
  </sheetViews>
  <sheetFormatPr defaultRowHeight="14.25" x14ac:dyDescent="0.2"/>
  <sheetData>
    <row r="1" spans="2:10" ht="15.75" x14ac:dyDescent="0.25">
      <c r="C1" s="78" t="s">
        <v>115</v>
      </c>
      <c r="D1" s="78"/>
      <c r="E1" s="78"/>
      <c r="F1" s="78"/>
      <c r="G1" s="78"/>
      <c r="H1" s="78"/>
    </row>
    <row r="2" spans="2:10" x14ac:dyDescent="0.2">
      <c r="C2" s="69" t="s">
        <v>16</v>
      </c>
      <c r="D2" s="70"/>
      <c r="E2" s="70"/>
      <c r="F2" s="71"/>
      <c r="G2" s="45" t="s">
        <v>74</v>
      </c>
      <c r="H2" s="45" t="s">
        <v>111</v>
      </c>
    </row>
    <row r="3" spans="2:10" ht="15" x14ac:dyDescent="0.25">
      <c r="B3" t="s">
        <v>0</v>
      </c>
      <c r="C3" s="72" t="s">
        <v>126</v>
      </c>
      <c r="D3" s="72"/>
      <c r="E3" s="72"/>
      <c r="F3" s="72"/>
      <c r="G3" s="49">
        <f>$J$3*H3/100</f>
        <v>2.85</v>
      </c>
      <c r="H3" s="34">
        <v>75</v>
      </c>
      <c r="J3" s="11">
        <v>3.8</v>
      </c>
    </row>
    <row r="4" spans="2:10" ht="15" x14ac:dyDescent="0.25">
      <c r="B4" t="s">
        <v>85</v>
      </c>
      <c r="C4" s="72" t="s">
        <v>130</v>
      </c>
      <c r="D4" s="72"/>
      <c r="E4" s="72"/>
      <c r="F4" s="72"/>
      <c r="G4" s="49">
        <f>$J$3*H4/100</f>
        <v>0.79799999999999993</v>
      </c>
      <c r="H4" s="34">
        <v>21</v>
      </c>
    </row>
    <row r="5" spans="2:10" ht="15" x14ac:dyDescent="0.25">
      <c r="B5" t="s">
        <v>1</v>
      </c>
      <c r="C5" s="72" t="s">
        <v>129</v>
      </c>
      <c r="D5" s="72"/>
      <c r="E5" s="72"/>
      <c r="F5" s="72"/>
      <c r="G5" s="49">
        <f>$J$3*H5/100</f>
        <v>0.152</v>
      </c>
      <c r="H5" s="34">
        <v>4</v>
      </c>
    </row>
    <row r="6" spans="2:10" x14ac:dyDescent="0.2">
      <c r="B6" s="5"/>
    </row>
    <row r="7" spans="2:10" x14ac:dyDescent="0.2">
      <c r="B7" s="5"/>
    </row>
    <row r="11" spans="2:10" ht="34.5" customHeight="1" x14ac:dyDescent="0.2">
      <c r="E11" s="79" t="s">
        <v>115</v>
      </c>
      <c r="F11" s="79"/>
      <c r="G11" s="79"/>
      <c r="H11" s="79"/>
      <c r="I11" s="79"/>
      <c r="J11" s="79"/>
    </row>
    <row r="27" spans="5:5" x14ac:dyDescent="0.2">
      <c r="E27" s="8" t="s">
        <v>109</v>
      </c>
    </row>
  </sheetData>
  <mergeCells count="6">
    <mergeCell ref="E11:J11"/>
    <mergeCell ref="C3:F3"/>
    <mergeCell ref="C4:F4"/>
    <mergeCell ref="C5:F5"/>
    <mergeCell ref="C1:H1"/>
    <mergeCell ref="C2:F2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أعضاء اتحاد أمان</vt:lpstr>
      <vt:lpstr>توزيع رأس المال</vt:lpstr>
      <vt:lpstr>تطور مجمل العمليات</vt:lpstr>
      <vt:lpstr>تطور العمليات حسب النوع</vt:lpstr>
      <vt:lpstr>عمليات أمان حسب العضو</vt:lpstr>
      <vt:lpstr>المدى القصير</vt:lpstr>
      <vt:lpstr>الائتمان المحلي</vt:lpstr>
      <vt:lpstr>المدى المتوسط</vt:lpstr>
      <vt:lpstr>ضمان الاستثمار</vt:lpstr>
      <vt:lpstr>تطور الاقساط</vt:lpstr>
      <vt:lpstr>تطور التعويضات</vt:lpstr>
      <vt:lpstr>التعويضات المستردة</vt:lpstr>
      <vt:lpstr>المستردة حسب الجهة</vt:lpstr>
      <vt:lpstr>الواردات المضمونة</vt:lpstr>
      <vt:lpstr>'أعضاء اتحاد أمان'!Print_Area</vt:lpstr>
      <vt:lpstr>'الائتمان المحلي'!Print_Area</vt:lpstr>
      <vt:lpstr>'التعويضات المستردة'!Print_Area</vt:lpstr>
      <vt:lpstr>'المدى القصير'!Print_Area</vt:lpstr>
      <vt:lpstr>'المدى المتوسط'!Print_Area</vt:lpstr>
      <vt:lpstr>'المستردة حسب الجهة'!Print_Area</vt:lpstr>
      <vt:lpstr>'الواردات المضمونة'!Print_Area</vt:lpstr>
      <vt:lpstr>'تطور الاقساط'!Print_Area</vt:lpstr>
      <vt:lpstr>'تطور التعويضات'!Print_Area</vt:lpstr>
      <vt:lpstr>'تطور العمليات حسب النوع'!Print_Area</vt:lpstr>
      <vt:lpstr>'تطور مجمل العمليات'!Print_Area</vt:lpstr>
      <vt:lpstr>'توزيع رأس المال'!Print_Area</vt:lpstr>
      <vt:lpstr>'ضمان الاستثمار'!Print_Area</vt:lpstr>
      <vt:lpstr>'عمليات أمان حسب العضو'!Print_Area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Sofyan</dc:creator>
  <cp:lastModifiedBy>Ahmed M. Eldabaa</cp:lastModifiedBy>
  <cp:lastPrinted>2020-09-27T09:28:07Z</cp:lastPrinted>
  <dcterms:created xsi:type="dcterms:W3CDTF">2012-05-20T11:15:42Z</dcterms:created>
  <dcterms:modified xsi:type="dcterms:W3CDTF">2021-05-17T07:33:59Z</dcterms:modified>
</cp:coreProperties>
</file>