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المعلومات وقواعد البيانات\قواعد البيانات\المفتوحة\عمليات التأمين للمؤسسة\"/>
    </mc:Choice>
  </mc:AlternateContent>
  <bookViews>
    <workbookView xWindow="0" yWindow="0" windowWidth="28800" windowHeight="11730" tabRatio="222" activeTab="1"/>
  </bookViews>
  <sheets>
    <sheet name="العمليات حسب النوع" sheetId="2" r:id="rId1"/>
    <sheet name="حسب الاقطار المصدرة" sheetId="3" r:id="rId2"/>
    <sheet name="ج26 ش 18" sheetId="4" state="hidden" r:id="rId3"/>
    <sheet name="حسب الاقطار المضيفة" sheetId="7" r:id="rId4"/>
    <sheet name="العقود السارية" sheetId="5" r:id="rId5"/>
  </sheets>
  <definedNames>
    <definedName name="_xlnm._FilterDatabase" localSheetId="4" hidden="1">'العقود السارية'!#REF!</definedName>
    <definedName name="_xlnm.Print_Area" localSheetId="4">'العقود السارية'!$A$1:$E$24</definedName>
    <definedName name="_xlnm.Print_Area" localSheetId="0">'العمليات حسب النوع'!$B$5:$AC$24</definedName>
    <definedName name="_xlnm.Print_Area" localSheetId="2">'ج26 ش 18'!$A$9:$L$67</definedName>
    <definedName name="_xlnm.Print_Area" localSheetId="1">'حسب الاقطار المصدرة'!$A$1:$O$18</definedName>
    <definedName name="_xlnm.Print_Area" localSheetId="3">'حسب الاقطار المضيفة'!$A$1:$Q$29</definedName>
  </definedNames>
  <calcPr calcId="162913"/>
</workbook>
</file>

<file path=xl/calcChain.xml><?xml version="1.0" encoding="utf-8"?>
<calcChain xmlns="http://schemas.openxmlformats.org/spreadsheetml/2006/main">
  <c r="C24" i="5" l="1"/>
  <c r="C19" i="5"/>
  <c r="C25" i="5" l="1"/>
  <c r="D17" i="5" s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3" i="3"/>
  <c r="N18" i="3"/>
  <c r="D18" i="5" l="1"/>
  <c r="AM3" i="2"/>
  <c r="AA3" i="2" l="1"/>
  <c r="N3" i="2"/>
  <c r="D24" i="5" l="1"/>
  <c r="D19" i="5"/>
  <c r="D21" i="5"/>
  <c r="D22" i="5"/>
  <c r="D23" i="5"/>
  <c r="D20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3" i="5"/>
  <c r="M18" i="3" l="1"/>
  <c r="AL3" i="2"/>
  <c r="AK3" i="2"/>
  <c r="G18" i="3" l="1"/>
  <c r="L28" i="7" l="1"/>
  <c r="L21" i="7"/>
  <c r="L18" i="3"/>
  <c r="K28" i="7" l="1"/>
  <c r="K21" i="7"/>
  <c r="C23" i="7"/>
  <c r="D23" i="7"/>
  <c r="E23" i="7"/>
  <c r="F23" i="7"/>
  <c r="G23" i="7"/>
  <c r="H23" i="7"/>
  <c r="I23" i="7"/>
  <c r="J23" i="7"/>
  <c r="C22" i="7"/>
  <c r="D22" i="7"/>
  <c r="E22" i="7"/>
  <c r="F22" i="7"/>
  <c r="G22" i="7"/>
  <c r="H22" i="7"/>
  <c r="I22" i="7"/>
  <c r="J22" i="7"/>
  <c r="C24" i="7"/>
  <c r="D24" i="7"/>
  <c r="E24" i="7"/>
  <c r="F24" i="7"/>
  <c r="G24" i="7"/>
  <c r="H24" i="7"/>
  <c r="J24" i="7"/>
  <c r="C25" i="7"/>
  <c r="D25" i="7"/>
  <c r="E25" i="7"/>
  <c r="F25" i="7"/>
  <c r="G25" i="7"/>
  <c r="C26" i="7"/>
  <c r="D26" i="7"/>
  <c r="C27" i="7"/>
  <c r="D27" i="7"/>
  <c r="E27" i="7"/>
  <c r="F27" i="7"/>
  <c r="G27" i="7"/>
  <c r="H27" i="7"/>
  <c r="I27" i="7"/>
  <c r="J27" i="7"/>
  <c r="C3" i="7"/>
  <c r="D3" i="7"/>
  <c r="E3" i="7"/>
  <c r="F3" i="7"/>
  <c r="G3" i="7"/>
  <c r="H3" i="7"/>
  <c r="I3" i="7"/>
  <c r="J3" i="7"/>
  <c r="C7" i="7"/>
  <c r="D7" i="7"/>
  <c r="E7" i="7"/>
  <c r="F7" i="7"/>
  <c r="G7" i="7"/>
  <c r="H7" i="7"/>
  <c r="I7" i="7"/>
  <c r="J7" i="7"/>
  <c r="C8" i="7"/>
  <c r="D8" i="7"/>
  <c r="E8" i="7"/>
  <c r="F8" i="7"/>
  <c r="G8" i="7"/>
  <c r="H8" i="7"/>
  <c r="I8" i="7"/>
  <c r="J8" i="7"/>
  <c r="C4" i="7"/>
  <c r="D4" i="7"/>
  <c r="E4" i="7"/>
  <c r="F4" i="7"/>
  <c r="G4" i="7"/>
  <c r="H4" i="7"/>
  <c r="I4" i="7"/>
  <c r="J4" i="7"/>
  <c r="C10" i="7"/>
  <c r="D10" i="7"/>
  <c r="E10" i="7"/>
  <c r="F10" i="7"/>
  <c r="G10" i="7"/>
  <c r="H10" i="7"/>
  <c r="I10" i="7"/>
  <c r="J10" i="7"/>
  <c r="C11" i="7"/>
  <c r="D11" i="7"/>
  <c r="E11" i="7"/>
  <c r="F11" i="7"/>
  <c r="G11" i="7"/>
  <c r="H11" i="7"/>
  <c r="I11" i="7"/>
  <c r="J11" i="7"/>
  <c r="C12" i="7"/>
  <c r="D12" i="7"/>
  <c r="E12" i="7"/>
  <c r="F12" i="7"/>
  <c r="G12" i="7"/>
  <c r="H12" i="7"/>
  <c r="I12" i="7"/>
  <c r="J12" i="7"/>
  <c r="C5" i="7"/>
  <c r="D5" i="7"/>
  <c r="E5" i="7"/>
  <c r="F5" i="7"/>
  <c r="G5" i="7"/>
  <c r="H5" i="7"/>
  <c r="I5" i="7"/>
  <c r="J5" i="7"/>
  <c r="C14" i="7"/>
  <c r="D14" i="7"/>
  <c r="E14" i="7"/>
  <c r="F14" i="7"/>
  <c r="G14" i="7"/>
  <c r="H14" i="7"/>
  <c r="I14" i="7"/>
  <c r="J14" i="7"/>
  <c r="C9" i="7"/>
  <c r="D9" i="7"/>
  <c r="E9" i="7"/>
  <c r="F9" i="7"/>
  <c r="G9" i="7"/>
  <c r="H9" i="7"/>
  <c r="I9" i="7"/>
  <c r="J9" i="7"/>
  <c r="C15" i="7"/>
  <c r="D15" i="7"/>
  <c r="E15" i="7"/>
  <c r="F15" i="7"/>
  <c r="G15" i="7"/>
  <c r="H15" i="7"/>
  <c r="I15" i="7"/>
  <c r="J15" i="7"/>
  <c r="C18" i="7"/>
  <c r="D18" i="7"/>
  <c r="E18" i="7"/>
  <c r="F18" i="7"/>
  <c r="G18" i="7"/>
  <c r="H18" i="7"/>
  <c r="I18" i="7"/>
  <c r="J18" i="7"/>
  <c r="C16" i="7"/>
  <c r="D16" i="7"/>
  <c r="E16" i="7"/>
  <c r="F16" i="7"/>
  <c r="G16" i="7"/>
  <c r="H16" i="7"/>
  <c r="I16" i="7"/>
  <c r="J16" i="7"/>
  <c r="C19" i="7"/>
  <c r="D19" i="7"/>
  <c r="E19" i="7"/>
  <c r="F19" i="7"/>
  <c r="G19" i="7"/>
  <c r="H19" i="7"/>
  <c r="I19" i="7"/>
  <c r="G13" i="7"/>
  <c r="H13" i="7"/>
  <c r="I13" i="7"/>
  <c r="J13" i="7"/>
  <c r="C17" i="7"/>
  <c r="D17" i="7"/>
  <c r="E17" i="7"/>
  <c r="F17" i="7"/>
  <c r="G17" i="7"/>
  <c r="H17" i="7"/>
  <c r="I17" i="7"/>
  <c r="J17" i="7"/>
  <c r="H20" i="7"/>
  <c r="I20" i="7"/>
  <c r="J20" i="7"/>
  <c r="D6" i="7"/>
  <c r="E6" i="7"/>
  <c r="F6" i="7"/>
  <c r="G6" i="7"/>
  <c r="H6" i="7"/>
  <c r="I6" i="7"/>
  <c r="J6" i="7"/>
  <c r="C6" i="7"/>
  <c r="O26" i="7" l="1"/>
  <c r="O13" i="7"/>
  <c r="O20" i="7"/>
  <c r="O6" i="7"/>
  <c r="O17" i="7"/>
  <c r="O24" i="7"/>
  <c r="O22" i="7"/>
  <c r="O23" i="7"/>
  <c r="O25" i="7"/>
  <c r="O19" i="7"/>
  <c r="O16" i="7"/>
  <c r="O18" i="7"/>
  <c r="O15" i="7"/>
  <c r="O9" i="7"/>
  <c r="O14" i="7"/>
  <c r="O5" i="7"/>
  <c r="O12" i="7"/>
  <c r="O11" i="7"/>
  <c r="O10" i="7"/>
  <c r="O4" i="7"/>
  <c r="O8" i="7"/>
  <c r="O7" i="7"/>
  <c r="O3" i="7"/>
  <c r="O27" i="7"/>
  <c r="K29" i="7"/>
  <c r="F21" i="7"/>
  <c r="E21" i="7"/>
  <c r="H21" i="7"/>
  <c r="J28" i="7"/>
  <c r="E28" i="7"/>
  <c r="I28" i="7"/>
  <c r="D21" i="7"/>
  <c r="H28" i="7"/>
  <c r="G28" i="7"/>
  <c r="C21" i="7"/>
  <c r="J21" i="7"/>
  <c r="F28" i="7"/>
  <c r="D28" i="7"/>
  <c r="I21" i="7"/>
  <c r="I29" i="7" s="1"/>
  <c r="G21" i="7"/>
  <c r="C28" i="7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10" i="4"/>
  <c r="K18" i="3"/>
  <c r="D18" i="3"/>
  <c r="E18" i="3"/>
  <c r="F18" i="3"/>
  <c r="H18" i="3"/>
  <c r="I18" i="3"/>
  <c r="C18" i="3"/>
  <c r="O18" i="3" s="1"/>
  <c r="AC3" i="2"/>
  <c r="AD3" i="2"/>
  <c r="AE3" i="2"/>
  <c r="AF3" i="2"/>
  <c r="AG3" i="2"/>
  <c r="AH3" i="2"/>
  <c r="AI3" i="2"/>
  <c r="AJ3" i="2"/>
  <c r="AB3" i="2"/>
  <c r="AN3" i="2" l="1"/>
  <c r="O21" i="7"/>
  <c r="O28" i="7"/>
  <c r="H29" i="7"/>
  <c r="F29" i="7"/>
  <c r="J29" i="7"/>
  <c r="E29" i="7"/>
  <c r="D29" i="7"/>
  <c r="G29" i="7"/>
  <c r="O29" i="7" l="1"/>
  <c r="L13" i="4"/>
  <c r="L12" i="4"/>
  <c r="L16" i="4"/>
  <c r="L14" i="4"/>
  <c r="L17" i="4"/>
  <c r="L15" i="4"/>
  <c r="L20" i="4"/>
  <c r="L18" i="4"/>
  <c r="L19" i="4"/>
  <c r="L23" i="4"/>
  <c r="L24" i="4"/>
  <c r="L21" i="4"/>
  <c r="L22" i="4"/>
  <c r="L25" i="4"/>
  <c r="L27" i="4"/>
  <c r="L26" i="4"/>
  <c r="L28" i="4"/>
  <c r="L30" i="4"/>
  <c r="L31" i="4"/>
  <c r="L32" i="4"/>
  <c r="L33" i="4"/>
  <c r="L34" i="4"/>
  <c r="L35" i="4"/>
  <c r="L11" i="4"/>
  <c r="J36" i="4"/>
  <c r="J29" i="4"/>
  <c r="I36" i="4"/>
  <c r="I29" i="4"/>
  <c r="I37" i="4" s="1"/>
  <c r="W67" i="4" l="1"/>
  <c r="J37" i="4"/>
  <c r="W70" i="4" l="1"/>
  <c r="W68" i="4"/>
  <c r="W71" i="4" l="1"/>
  <c r="H36" i="4"/>
  <c r="H29" i="4"/>
  <c r="H37" i="4" l="1"/>
  <c r="G36" i="4" l="1"/>
  <c r="C29" i="4"/>
  <c r="D29" i="4"/>
  <c r="E29" i="4"/>
  <c r="F29" i="4"/>
  <c r="G29" i="4"/>
  <c r="L29" i="4" l="1"/>
  <c r="G37" i="4"/>
  <c r="F36" i="4"/>
  <c r="F37" i="4" s="1"/>
  <c r="E36" i="4"/>
  <c r="E37" i="4" s="1"/>
  <c r="D36" i="4"/>
  <c r="D37" i="4" s="1"/>
  <c r="C36" i="4"/>
  <c r="L36" i="4" l="1"/>
  <c r="L37" i="4"/>
  <c r="C37" i="4"/>
</calcChain>
</file>

<file path=xl/sharedStrings.xml><?xml version="1.0" encoding="utf-8"?>
<sst xmlns="http://schemas.openxmlformats.org/spreadsheetml/2006/main" count="254" uniqueCount="73">
  <si>
    <t>عمليات ضمان الاستثمار</t>
  </si>
  <si>
    <t>إجمالي حجم عمليات ضمان الاستثمار وائتمان الصادرات</t>
  </si>
  <si>
    <t>الدولة</t>
  </si>
  <si>
    <t>السعودية</t>
  </si>
  <si>
    <t>الكويت</t>
  </si>
  <si>
    <t>تونس</t>
  </si>
  <si>
    <t>لبنان</t>
  </si>
  <si>
    <t>الأردن</t>
  </si>
  <si>
    <t>مصر</t>
  </si>
  <si>
    <t>البحرين</t>
  </si>
  <si>
    <t>الإمارات</t>
  </si>
  <si>
    <t>سورية</t>
  </si>
  <si>
    <t>الجزائر</t>
  </si>
  <si>
    <t>--</t>
  </si>
  <si>
    <t>السودان</t>
  </si>
  <si>
    <t>سلطنة عمان</t>
  </si>
  <si>
    <t>قطر</t>
  </si>
  <si>
    <t>فلسطين</t>
  </si>
  <si>
    <t>الإجمالي</t>
  </si>
  <si>
    <t>ليبيا</t>
  </si>
  <si>
    <t>المغرب</t>
  </si>
  <si>
    <t>اليمن</t>
  </si>
  <si>
    <t>موريتانيا</t>
  </si>
  <si>
    <t>الإجمالي العربي</t>
  </si>
  <si>
    <t>اوروبا</t>
  </si>
  <si>
    <t>آسيا</t>
  </si>
  <si>
    <t>أفريقيا</t>
  </si>
  <si>
    <t>أمريكا الشمالية</t>
  </si>
  <si>
    <t>أمريكا الجنوبية</t>
  </si>
  <si>
    <t>أخرى</t>
  </si>
  <si>
    <t>إجمالي الدول الغير عربية</t>
  </si>
  <si>
    <t>القيمة بالمليون دولار</t>
  </si>
  <si>
    <t>إجمالي الدول العربية</t>
  </si>
  <si>
    <t>أوروبا</t>
  </si>
  <si>
    <t>المؤسسة العربية لضمان الاستثمار وائتمان الصادرات - Dhaman</t>
  </si>
  <si>
    <t>العراق</t>
  </si>
  <si>
    <t>دول أخرى</t>
  </si>
  <si>
    <t>مجموعة دول</t>
  </si>
  <si>
    <t xml:space="preserve"> </t>
  </si>
  <si>
    <t>غير عربية</t>
  </si>
  <si>
    <t>% من الاجمالي</t>
  </si>
  <si>
    <t>جدول رقم (26): تطور قيمة محفظة عقود الضمان للمؤسسة 
حسب الأقطار المضيفة للاستثمار والمستوردة للسلع بالمليون دولار وحسب الترتيب التنازلي لإجمالي القيمة</t>
  </si>
  <si>
    <t>شكل رقم(18): توزيع قيمة محفظة عقود الضمان للمؤسسة حسب الأقطار المضيفة 
للاستثمار والمستوردة للسلع خلال (2008 - 2015)</t>
  </si>
  <si>
    <t>دولة الإمارات العربية المتحدة</t>
  </si>
  <si>
    <t>المملكة العربية السعودية</t>
  </si>
  <si>
    <t>دولة الكويت</t>
  </si>
  <si>
    <t>الجمهورية الجزائرية الديمقراطية الشعبية</t>
  </si>
  <si>
    <t>الجمهورية التونسية</t>
  </si>
  <si>
    <t>الجمهورية اللبنانية</t>
  </si>
  <si>
    <t>المملكة الأردنية الهاشمية</t>
  </si>
  <si>
    <t>مملكة البحرين</t>
  </si>
  <si>
    <t>جمهورية مصر العربية</t>
  </si>
  <si>
    <t>شركات أجنبية - بنوك عربية - دول أخرى</t>
  </si>
  <si>
    <t>الجمهورية العراقية</t>
  </si>
  <si>
    <t>المملكة المغربية</t>
  </si>
  <si>
    <t>الجمهورية العربية السورية</t>
  </si>
  <si>
    <t>جمهورية السودان</t>
  </si>
  <si>
    <t>دولة قطر</t>
  </si>
  <si>
    <t>الجمهورية الإسلامية الموريتانية</t>
  </si>
  <si>
    <t>اجمالي الدول العربية</t>
  </si>
  <si>
    <t>اجمالي الدول غير العربية</t>
  </si>
  <si>
    <t>الإجمالي العام</t>
  </si>
  <si>
    <t>مليون</t>
  </si>
  <si>
    <t xml:space="preserve">الدولة </t>
  </si>
  <si>
    <t>تطور قيمة محفظة عقود الضمان للمؤسسة 
حسب الأقطار المصدرة للاستثمار والسلع بالمليون دولار وحسب الترتيب التنازلي لإجمالي القيمة</t>
  </si>
  <si>
    <t>تطور قيمة محفظة عقود الضمان للمؤسسة 
حسب الأقطار المضيفة للاستثمار والمستوردة للسلع بالمليون دولار وحسب الترتيب التنازلي لإجمالي القيمة</t>
  </si>
  <si>
    <t>% من الإجمالي</t>
  </si>
  <si>
    <t>تطور عمليات الضمان في المؤسسة العربية لضمان الاستثمار وائتمان الصادرات  
خلال (2008 -2019)  (مليون دولار)</t>
  </si>
  <si>
    <t xml:space="preserve">إجمالي </t>
  </si>
  <si>
    <t>عمان</t>
  </si>
  <si>
    <t>إجمالي قيمة العقود السارية والالتزامات القائمة للمؤسسة
 بنهاية عام 2019  حسب القطر المضيف / المستورد للاستثمار والسلع</t>
  </si>
  <si>
    <t>عمليات ضمان ائتمان الصادرات</t>
  </si>
  <si>
    <t>توزيع عمليات المؤسسة العربية لضمان الاستثمار وائتمان الصادرات  
خلال عام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</si>
</sst>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0.000"/>
    <numFmt numFmtId="167" formatCode="0.0"/>
    <numFmt numFmtId="168" formatCode="%0.0"/>
    <numFmt numFmtId="169" formatCode="%0"/>
    <numFmt numFmtId="170" formatCode="#,##0.0"/>
  </numFmts>
  <fonts count="3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6"/>
      <color theme="0"/>
      <name val="Arial"/>
      <family val="2"/>
      <scheme val="minor"/>
    </font>
    <font>
      <b/>
      <sz val="11"/>
      <name val="Arial"/>
      <family val="2"/>
      <scheme val="minor"/>
    </font>
    <font>
      <b/>
      <sz val="12"/>
      <name val="Arial"/>
      <family val="2"/>
      <scheme val="minor"/>
    </font>
    <font>
      <sz val="1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3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5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rgb="FF800000"/>
      <name val="Arial"/>
      <family val="2"/>
      <scheme val="minor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sz val="11"/>
      <color theme="0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5"/>
      <color theme="1"/>
      <name val="Arial"/>
      <family val="2"/>
      <scheme val="minor"/>
    </font>
    <font>
      <b/>
      <sz val="9"/>
      <name val="Arial"/>
      <family val="2"/>
      <scheme val="minor"/>
    </font>
    <font>
      <b/>
      <sz val="16"/>
      <color theme="1"/>
      <name val="Arial"/>
      <family val="2"/>
      <scheme val="minor"/>
    </font>
    <font>
      <sz val="10"/>
      <name val="Times New Roman"/>
      <family val="1"/>
    </font>
    <font>
      <sz val="11"/>
      <color rgb="FFFF0000"/>
      <name val="Arial"/>
      <family val="2"/>
      <scheme val="minor"/>
    </font>
    <font>
      <b/>
      <sz val="16"/>
      <color rgb="FFFF0000"/>
      <name val="Arial"/>
      <family val="2"/>
    </font>
    <font>
      <b/>
      <sz val="10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E6B9B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</cellStyleXfs>
  <cellXfs count="14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4" fontId="0" fillId="0" borderId="0" xfId="1" applyNumberFormat="1" applyFont="1"/>
    <xf numFmtId="0" fontId="8" fillId="0" borderId="1" xfId="0" applyFont="1" applyBorder="1"/>
    <xf numFmtId="3" fontId="0" fillId="0" borderId="1" xfId="0" applyNumberFormat="1" applyBorder="1"/>
    <xf numFmtId="0" fontId="4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3" fontId="0" fillId="0" borderId="0" xfId="0" applyNumberFormat="1"/>
    <xf numFmtId="0" fontId="0" fillId="0" borderId="0" xfId="0" applyBorder="1"/>
    <xf numFmtId="0" fontId="8" fillId="0" borderId="0" xfId="0" applyFont="1" applyBorder="1"/>
    <xf numFmtId="3" fontId="0" fillId="0" borderId="0" xfId="0" applyNumberFormat="1" applyBorder="1"/>
    <xf numFmtId="4" fontId="0" fillId="0" borderId="0" xfId="0" applyNumberFormat="1"/>
    <xf numFmtId="0" fontId="11" fillId="0" borderId="0" xfId="0" applyFont="1"/>
    <xf numFmtId="0" fontId="8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 horizontal="center"/>
    </xf>
    <xf numFmtId="0" fontId="0" fillId="0" borderId="0" xfId="0" applyFill="1"/>
    <xf numFmtId="0" fontId="11" fillId="0" borderId="0" xfId="0" applyFont="1" applyFill="1"/>
    <xf numFmtId="0" fontId="0" fillId="6" borderId="2" xfId="0" applyFill="1" applyBorder="1" applyAlignment="1">
      <alignment horizontal="center" vertical="center"/>
    </xf>
    <xf numFmtId="3" fontId="0" fillId="6" borderId="2" xfId="0" applyNumberFormat="1" applyFon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2" xfId="0" quotePrefix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 readingOrder="2"/>
    </xf>
    <xf numFmtId="44" fontId="17" fillId="0" borderId="0" xfId="2" applyFont="1"/>
    <xf numFmtId="0" fontId="0" fillId="0" borderId="0" xfId="0" applyFill="1" applyBorder="1"/>
    <xf numFmtId="0" fontId="8" fillId="6" borderId="2" xfId="0" applyFont="1" applyFill="1" applyBorder="1" applyAlignment="1">
      <alignment horizontal="right" vertical="center" indent="2"/>
    </xf>
    <xf numFmtId="3" fontId="0" fillId="0" borderId="0" xfId="0" applyNumberFormat="1" applyFill="1" applyBorder="1"/>
    <xf numFmtId="3" fontId="12" fillId="0" borderId="0" xfId="0" applyNumberFormat="1" applyFont="1" applyFill="1" applyBorder="1"/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 readingOrder="2"/>
    </xf>
    <xf numFmtId="3" fontId="0" fillId="0" borderId="0" xfId="0" applyNumberFormat="1" applyFill="1"/>
    <xf numFmtId="0" fontId="2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 readingOrder="2"/>
    </xf>
    <xf numFmtId="0" fontId="15" fillId="0" borderId="0" xfId="0" applyFont="1" applyFill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3" fontId="4" fillId="8" borderId="2" xfId="0" applyNumberFormat="1" applyFont="1" applyFill="1" applyBorder="1" applyAlignment="1">
      <alignment horizontal="center" vertical="center"/>
    </xf>
    <xf numFmtId="3" fontId="2" fillId="8" borderId="2" xfId="0" applyNumberFormat="1" applyFont="1" applyFill="1" applyBorder="1" applyAlignment="1">
      <alignment horizontal="center" vertical="center"/>
    </xf>
    <xf numFmtId="3" fontId="8" fillId="7" borderId="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0" borderId="0" xfId="0" applyFont="1"/>
    <xf numFmtId="2" fontId="2" fillId="0" borderId="0" xfId="0" applyNumberFormat="1" applyFont="1" applyFill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0" fontId="21" fillId="0" borderId="0" xfId="0" applyFont="1"/>
    <xf numFmtId="2" fontId="0" fillId="0" borderId="0" xfId="0" applyNumberFormat="1"/>
    <xf numFmtId="0" fontId="14" fillId="0" borderId="8" xfId="0" applyFont="1" applyFill="1" applyBorder="1" applyAlignment="1">
      <alignment horizontal="right" vertical="center" indent="1"/>
    </xf>
    <xf numFmtId="4" fontId="13" fillId="0" borderId="8" xfId="0" applyNumberFormat="1" applyFont="1" applyFill="1" applyBorder="1" applyAlignment="1">
      <alignment horizontal="center" vertical="center"/>
    </xf>
    <xf numFmtId="4" fontId="13" fillId="0" borderId="8" xfId="0" quotePrefix="1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44" fontId="0" fillId="0" borderId="0" xfId="0" applyNumberFormat="1"/>
    <xf numFmtId="0" fontId="7" fillId="0" borderId="0" xfId="0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24" fillId="0" borderId="8" xfId="0" applyFont="1" applyFill="1" applyBorder="1" applyAlignment="1">
      <alignment horizontal="right" vertical="center" indent="2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 indent="1"/>
    </xf>
    <xf numFmtId="4" fontId="9" fillId="0" borderId="8" xfId="0" applyNumberFormat="1" applyFont="1" applyFill="1" applyBorder="1" applyAlignment="1">
      <alignment horizontal="center" vertical="center"/>
    </xf>
    <xf numFmtId="168" fontId="9" fillId="0" borderId="8" xfId="0" applyNumberFormat="1" applyFont="1" applyFill="1" applyBorder="1" applyAlignment="1">
      <alignment horizontal="center" vertical="center" readingOrder="1"/>
    </xf>
    <xf numFmtId="2" fontId="0" fillId="0" borderId="0" xfId="0" applyNumberFormat="1" applyFont="1" applyFill="1"/>
    <xf numFmtId="0" fontId="27" fillId="0" borderId="0" xfId="0" applyFont="1"/>
    <xf numFmtId="0" fontId="19" fillId="0" borderId="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horizontal="center"/>
    </xf>
    <xf numFmtId="4" fontId="14" fillId="9" borderId="8" xfId="0" applyNumberFormat="1" applyFont="1" applyFill="1" applyBorder="1" applyAlignment="1">
      <alignment horizontal="center" vertical="center"/>
    </xf>
    <xf numFmtId="4" fontId="14" fillId="10" borderId="8" xfId="0" applyNumberFormat="1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horizontal="center" vertical="center"/>
    </xf>
    <xf numFmtId="4" fontId="9" fillId="10" borderId="8" xfId="0" applyNumberFormat="1" applyFont="1" applyFill="1" applyBorder="1" applyAlignment="1">
      <alignment horizontal="center" vertical="center"/>
    </xf>
    <xf numFmtId="4" fontId="9" fillId="8" borderId="8" xfId="0" applyNumberFormat="1" applyFont="1" applyFill="1" applyBorder="1" applyAlignment="1">
      <alignment horizontal="center" vertical="center"/>
    </xf>
    <xf numFmtId="4" fontId="9" fillId="9" borderId="8" xfId="0" applyNumberFormat="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/>
    </xf>
    <xf numFmtId="4" fontId="26" fillId="10" borderId="8" xfId="0" applyNumberFormat="1" applyFont="1" applyFill="1" applyBorder="1" applyAlignment="1">
      <alignment horizontal="center" vertical="center"/>
    </xf>
    <xf numFmtId="169" fontId="26" fillId="10" borderId="8" xfId="0" applyNumberFormat="1" applyFont="1" applyFill="1" applyBorder="1" applyAlignment="1">
      <alignment horizontal="center" vertical="center" readingOrder="1"/>
    </xf>
    <xf numFmtId="168" fontId="9" fillId="9" borderId="8" xfId="0" applyNumberFormat="1" applyFont="1" applyFill="1" applyBorder="1" applyAlignment="1">
      <alignment horizontal="center" vertical="center" readingOrder="1"/>
    </xf>
    <xf numFmtId="164" fontId="0" fillId="0" borderId="0" xfId="0" applyNumberFormat="1" applyFont="1"/>
    <xf numFmtId="0" fontId="29" fillId="0" borderId="0" xfId="0" applyFont="1" applyFill="1" applyAlignment="1">
      <alignment vertical="center" wrapText="1" readingOrder="2"/>
    </xf>
    <xf numFmtId="0" fontId="8" fillId="0" borderId="0" xfId="0" applyFont="1" applyAlignment="1">
      <alignment horizontal="right" indent="2"/>
    </xf>
    <xf numFmtId="0" fontId="34" fillId="4" borderId="16" xfId="0" applyFont="1" applyFill="1" applyBorder="1" applyAlignment="1">
      <alignment vertical="center"/>
    </xf>
    <xf numFmtId="0" fontId="34" fillId="4" borderId="17" xfId="0" applyFont="1" applyFill="1" applyBorder="1" applyAlignment="1">
      <alignment vertical="center"/>
    </xf>
    <xf numFmtId="0" fontId="34" fillId="4" borderId="18" xfId="0" applyFont="1" applyFill="1" applyBorder="1" applyAlignment="1">
      <alignment vertical="center"/>
    </xf>
    <xf numFmtId="0" fontId="34" fillId="4" borderId="19" xfId="0" applyFont="1" applyFill="1" applyBorder="1" applyAlignment="1">
      <alignment vertical="center"/>
    </xf>
    <xf numFmtId="0" fontId="33" fillId="4" borderId="20" xfId="0" applyFont="1" applyFill="1" applyBorder="1"/>
    <xf numFmtId="0" fontId="33" fillId="4" borderId="21" xfId="0" applyFont="1" applyFill="1" applyBorder="1"/>
    <xf numFmtId="0" fontId="35" fillId="0" borderId="1" xfId="0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9" fillId="10" borderId="0" xfId="0" applyFont="1" applyFill="1" applyAlignment="1">
      <alignment horizontal="center" vertical="center" wrapText="1" readingOrder="2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8" fillId="10" borderId="13" xfId="0" applyFont="1" applyFill="1" applyBorder="1" applyAlignment="1">
      <alignment horizontal="center" vertical="center" wrapText="1"/>
    </xf>
    <xf numFmtId="0" fontId="26" fillId="9" borderId="8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center" vertical="center"/>
    </xf>
    <xf numFmtId="0" fontId="15" fillId="10" borderId="15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 wrapText="1" readingOrder="2"/>
    </xf>
    <xf numFmtId="0" fontId="14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/>
    </xf>
    <xf numFmtId="0" fontId="31" fillId="10" borderId="13" xfId="0" applyFont="1" applyFill="1" applyBorder="1" applyAlignment="1">
      <alignment horizontal="center" vertical="center" wrapText="1"/>
    </xf>
    <xf numFmtId="0" fontId="15" fillId="9" borderId="8" xfId="0" applyFont="1" applyFill="1" applyBorder="1" applyAlignment="1">
      <alignment horizontal="center" vertical="center"/>
    </xf>
    <xf numFmtId="0" fontId="24" fillId="8" borderId="8" xfId="0" applyFont="1" applyFill="1" applyBorder="1" applyAlignment="1">
      <alignment horizontal="center" vertical="center" wrapText="1"/>
    </xf>
    <xf numFmtId="44" fontId="24" fillId="9" borderId="14" xfId="2" applyFont="1" applyFill="1" applyBorder="1" applyAlignment="1">
      <alignment horizontal="center"/>
    </xf>
    <xf numFmtId="44" fontId="24" fillId="9" borderId="15" xfId="2" applyFont="1" applyFill="1" applyBorder="1" applyAlignment="1">
      <alignment horizontal="center"/>
    </xf>
    <xf numFmtId="0" fontId="26" fillId="10" borderId="14" xfId="0" applyFont="1" applyFill="1" applyBorder="1" applyAlignment="1">
      <alignment horizontal="center" vertical="center"/>
    </xf>
    <xf numFmtId="0" fontId="26" fillId="10" borderId="15" xfId="0" applyFont="1" applyFill="1" applyBorder="1" applyAlignment="1">
      <alignment horizontal="center" vertical="center"/>
    </xf>
    <xf numFmtId="44" fontId="24" fillId="9" borderId="8" xfId="2" applyFont="1" applyFill="1" applyBorder="1" applyAlignment="1">
      <alignment horizontal="center"/>
    </xf>
    <xf numFmtId="0" fontId="24" fillId="9" borderId="8" xfId="0" applyFont="1" applyFill="1" applyBorder="1" applyAlignment="1">
      <alignment horizontal="right" vertical="center" indent="3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170" fontId="25" fillId="0" borderId="8" xfId="0" applyNumberFormat="1" applyFont="1" applyFill="1" applyBorder="1" applyAlignment="1">
      <alignment horizontal="center" vertical="center"/>
    </xf>
    <xf numFmtId="170" fontId="25" fillId="0" borderId="8" xfId="0" quotePrefix="1" applyNumberFormat="1" applyFont="1" applyFill="1" applyBorder="1" applyAlignment="1">
      <alignment horizontal="center" vertical="center"/>
    </xf>
    <xf numFmtId="170" fontId="9" fillId="8" borderId="8" xfId="0" applyNumberFormat="1" applyFont="1" applyFill="1" applyBorder="1" applyAlignment="1">
      <alignment horizontal="center" vertical="center"/>
    </xf>
    <xf numFmtId="170" fontId="24" fillId="10" borderId="8" xfId="0" applyNumberFormat="1" applyFont="1" applyFill="1" applyBorder="1" applyAlignment="1">
      <alignment horizontal="center" vertical="center"/>
    </xf>
  </cellXfs>
  <cellStyles count="5">
    <cellStyle name="Comma 2" xfId="4"/>
    <cellStyle name="Currency" xfId="2" builtin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colors>
    <mruColors>
      <color rgb="FFE6B9B8"/>
      <color rgb="FFD6DCE4"/>
      <color rgb="FF5D728D"/>
      <color rgb="FFACD3D9"/>
      <color rgb="FF800000"/>
      <color rgb="FFEFD2D1"/>
      <color rgb="FF58B6C0"/>
      <color rgb="FFE6DBC9"/>
      <color rgb="FFC53211"/>
      <color rgb="FF2E3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1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rgbClr val="E6B9B8">
                  <a:alpha val="89804"/>
                </a:srgb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C1B-4731-BB90-068111BE7234}"/>
              </c:ext>
            </c:extLst>
          </c:dPt>
          <c:dPt>
            <c:idx val="1"/>
            <c:bubble3D val="0"/>
            <c:spPr>
              <a:solidFill>
                <a:srgbClr val="D6DCE4"/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1B-4731-BB90-068111BE7234}"/>
              </c:ext>
            </c:extLst>
          </c:dPt>
          <c:dLbls>
            <c:dLbl>
              <c:idx val="0"/>
              <c:layout>
                <c:manualLayout>
                  <c:x val="3.5926048844720941E-2"/>
                  <c:y val="-1.5057336373718377E-2"/>
                </c:manualLayout>
              </c:layout>
              <c:numFmt formatCode="0%" sourceLinked="0"/>
              <c:spPr>
                <a:noFill/>
                <a:ln w="12700" cap="flat" cmpd="sng" algn="ctr">
                  <a:noFill/>
                  <a:round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C1B-4731-BB90-068111BE7234}"/>
                </c:ext>
              </c:extLst>
            </c:dLbl>
            <c:dLbl>
              <c:idx val="1"/>
              <c:layout>
                <c:manualLayout>
                  <c:x val="0.25500057999391962"/>
                  <c:y val="0.18142521144895943"/>
                </c:manualLayout>
              </c:layout>
              <c:numFmt formatCode="0%" sourceLinked="0"/>
              <c:spPr>
                <a:noFill/>
                <a:ln w="12700" cap="flat" cmpd="sng" algn="ctr">
                  <a:noFill/>
                  <a:round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ar-KW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90583047491178"/>
                      <c:h val="0.199286550206927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1B-4731-BB90-068111BE723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effectLst/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'العمليات حسب النوع'!$D$33:$D$34</c:f>
              <c:strCache>
                <c:ptCount val="2"/>
                <c:pt idx="0">
                  <c:v>عمليات ضمان الاستثمار</c:v>
                </c:pt>
                <c:pt idx="1">
                  <c:v>عمليات ضمان ائتمان الصادرات</c:v>
                </c:pt>
              </c:strCache>
            </c:strRef>
          </c:cat>
          <c:val>
            <c:numRef>
              <c:f>'العمليات حسب النوع'!$O$33:$O$34</c:f>
              <c:numCache>
                <c:formatCode>#,##0.00</c:formatCode>
                <c:ptCount val="2"/>
                <c:pt idx="0" formatCode="General">
                  <c:v>110.896777</c:v>
                </c:pt>
                <c:pt idx="1">
                  <c:v>1723.0396720000001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1B-4731-BB90-068111BE7234}"/>
            </c:ext>
          </c:extLst>
        </c:ser>
        <c:dLbls>
          <c:dLblPos val="inEnd"/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47970274992273E-2"/>
          <c:y val="3.3678153883821997E-2"/>
          <c:w val="0.97675566146565984"/>
          <c:h val="0.7345643266402012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'العمليات حسب النوع'!$O$1:$Y$1</c:f>
              <c:strCache>
                <c:ptCount val="11"/>
                <c:pt idx="0">
                  <c:v>عمليات ضمان ائتمان الصادرات</c:v>
                </c:pt>
              </c:strCache>
            </c:strRef>
          </c:tx>
          <c:spPr>
            <a:solidFill>
              <a:srgbClr val="D6DCE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5D728D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'العمليات حسب النوع'!$O$2:$Z$2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'العمليات حسب النوع'!$O$3:$Z$3</c:f>
              <c:numCache>
                <c:formatCode>#,##0</c:formatCode>
                <c:ptCount val="12"/>
                <c:pt idx="0">
                  <c:v>626.4</c:v>
                </c:pt>
                <c:pt idx="1">
                  <c:v>589.62</c:v>
                </c:pt>
                <c:pt idx="2">
                  <c:v>768.11</c:v>
                </c:pt>
                <c:pt idx="3">
                  <c:v>1138.6394210000001</c:v>
                </c:pt>
                <c:pt idx="4">
                  <c:v>1528.0620260000001</c:v>
                </c:pt>
                <c:pt idx="5">
                  <c:v>1276.9258559999998</c:v>
                </c:pt>
                <c:pt idx="6">
                  <c:v>888.95</c:v>
                </c:pt>
                <c:pt idx="7">
                  <c:v>970.43100000000004</c:v>
                </c:pt>
                <c:pt idx="8">
                  <c:v>1145.5740960000001</c:v>
                </c:pt>
                <c:pt idx="9">
                  <c:v>1176.98</c:v>
                </c:pt>
                <c:pt idx="10">
                  <c:v>1466.483866</c:v>
                </c:pt>
                <c:pt idx="11">
                  <c:v>1723.0396720000001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84-4395-8232-69A9A813EF20}"/>
            </c:ext>
          </c:extLst>
        </c:ser>
        <c:ser>
          <c:idx val="0"/>
          <c:order val="1"/>
          <c:tx>
            <c:strRef>
              <c:f>'العمليات حسب النوع'!$B$1:$L$1</c:f>
              <c:strCache>
                <c:ptCount val="11"/>
                <c:pt idx="0">
                  <c:v>عمليات ضمان الاستثمار</c:v>
                </c:pt>
              </c:strCache>
            </c:strRef>
          </c:tx>
          <c:spPr>
            <a:solidFill>
              <a:srgbClr val="E6B9B8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800000"/>
                    </a:solidFill>
                    <a:latin typeface="+mn-lt"/>
                    <a:ea typeface="+mn-ea"/>
                    <a:cs typeface="+mn-cs"/>
                  </a:defRPr>
                </a:pPr>
                <a:endParaRPr lang="ar-KW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'العمليات حسب النوع'!$O$2:$Z$2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'العمليات حسب النوع'!$B$3:$M$3</c:f>
              <c:numCache>
                <c:formatCode>#,##0</c:formatCode>
                <c:ptCount val="12"/>
                <c:pt idx="0">
                  <c:v>393.32</c:v>
                </c:pt>
                <c:pt idx="1">
                  <c:v>111.25</c:v>
                </c:pt>
                <c:pt idx="2">
                  <c:v>429.27</c:v>
                </c:pt>
                <c:pt idx="3">
                  <c:v>302.17920900000001</c:v>
                </c:pt>
                <c:pt idx="4">
                  <c:v>195.34261100000001</c:v>
                </c:pt>
                <c:pt idx="5">
                  <c:v>233.12687299999999</c:v>
                </c:pt>
                <c:pt idx="6">
                  <c:v>198.63</c:v>
                </c:pt>
                <c:pt idx="7">
                  <c:v>156.62899999999999</c:v>
                </c:pt>
                <c:pt idx="8">
                  <c:v>179.56</c:v>
                </c:pt>
                <c:pt idx="9">
                  <c:v>226.590538541</c:v>
                </c:pt>
                <c:pt idx="10">
                  <c:v>175.22967199999999</c:v>
                </c:pt>
                <c:pt idx="11">
                  <c:v>110.896777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98-4978-B8F1-605A70037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01504640"/>
        <c:axId val="201506176"/>
      </c:barChart>
      <c:catAx>
        <c:axId val="20150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ar-KW"/>
          </a:p>
        </c:txPr>
        <c:crossAx val="201506176"/>
        <c:crosses val="autoZero"/>
        <c:auto val="1"/>
        <c:lblAlgn val="ctr"/>
        <c:lblOffset val="100"/>
        <c:noMultiLvlLbl val="0"/>
      </c:catAx>
      <c:valAx>
        <c:axId val="2015061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01504640"/>
        <c:crosses val="autoZero"/>
        <c:crossBetween val="between"/>
      </c:valAx>
      <c:spPr>
        <a:solidFill>
          <a:schemeClr val="bg1"/>
        </a:solidFill>
        <a:ln>
          <a:noFill/>
        </a:ln>
        <a:effectLst/>
        <a:scene3d>
          <a:camera prst="orthographicFront"/>
          <a:lightRig rig="threePt" dir="t"/>
        </a:scene3d>
        <a:sp3d prstMaterial="translucentPowder"/>
      </c:spPr>
    </c:plotArea>
    <c:plotVisOnly val="1"/>
    <c:dispBlanksAs val="gap"/>
    <c:showDLblsOverMax val="0"/>
  </c:chart>
  <c:spPr>
    <a:noFill/>
    <a:ln w="12700" cap="flat" cmpd="sng" algn="ctr">
      <a:noFill/>
      <a:prstDash val="solid"/>
      <a:round/>
    </a:ln>
    <a:effectLst/>
  </c:spPr>
  <c:txPr>
    <a:bodyPr/>
    <a:lstStyle/>
    <a:p>
      <a:pPr>
        <a:defRPr/>
      </a:pPr>
      <a:endParaRPr lang="ar-KW"/>
    </a:p>
  </c:txPr>
  <c:printSettings>
    <c:headerFooter/>
    <c:pageMargins b="0.75000000000000167" l="0.70000000000000095" r="0.70000000000000095" t="0.75000000000000167" header="0.30000000000000032" footer="0.30000000000000032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94888949843569E-2"/>
          <c:y val="0.20624213663357852"/>
          <c:w val="0.89603018868990247"/>
          <c:h val="0.79110368529809705"/>
        </c:manualLayout>
      </c:layout>
      <c:ofPieChart>
        <c:ofPieType val="pie"/>
        <c:varyColors val="1"/>
        <c:ser>
          <c:idx val="0"/>
          <c:order val="0"/>
          <c:tx>
            <c:strRef>
              <c:f>'ج26 ش 18'!$N$43</c:f>
              <c:strCache>
                <c:ptCount val="1"/>
              </c:strCache>
            </c:strRef>
          </c:tx>
          <c:spPr>
            <a:ln>
              <a:noFill/>
            </a:ln>
          </c:spPr>
          <c:explosion val="8"/>
          <c:dPt>
            <c:idx val="0"/>
            <c:bubble3D val="0"/>
            <c:spPr>
              <a:solidFill>
                <a:srgbClr val="FFFF99"/>
              </a:soli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08D-4921-B996-ECA2556672C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8D-4921-B996-ECA2556672C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08D-4921-B996-ECA2556672CC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08D-4921-B996-ECA2556672CC}"/>
              </c:ext>
            </c:extLst>
          </c:dPt>
          <c:dPt>
            <c:idx val="4"/>
            <c:bubble3D val="0"/>
            <c:spPr>
              <a:solidFill>
                <a:srgbClr val="ECEA9C"/>
              </a:soli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08D-4921-B996-ECA2556672CC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08D-4921-B996-ECA2556672CC}"/>
              </c:ext>
            </c:extLst>
          </c:dPt>
          <c:dPt>
            <c:idx val="6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608D-4921-B996-ECA2556672CC}"/>
              </c:ext>
            </c:extLst>
          </c:dPt>
          <c:dPt>
            <c:idx val="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608D-4921-B996-ECA2556672CC}"/>
              </c:ext>
            </c:extLst>
          </c:dPt>
          <c:dPt>
            <c:idx val="8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608D-4921-B996-ECA2556672CC}"/>
              </c:ext>
            </c:extLst>
          </c:dPt>
          <c:dPt>
            <c:idx val="9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608D-4921-B996-ECA2556672CC}"/>
              </c:ext>
            </c:extLst>
          </c:dPt>
          <c:dPt>
            <c:idx val="1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608D-4921-B996-ECA2556672CC}"/>
              </c:ext>
            </c:extLst>
          </c:dPt>
          <c:dPt>
            <c:idx val="1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608D-4921-B996-ECA2556672CC}"/>
              </c:ext>
            </c:extLst>
          </c:dPt>
          <c:dPt>
            <c:idx val="12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608D-4921-B996-ECA2556672CC}"/>
              </c:ext>
            </c:extLst>
          </c:dPt>
          <c:dPt>
            <c:idx val="13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608D-4921-B996-ECA2556672CC}"/>
              </c:ext>
            </c:extLst>
          </c:dPt>
          <c:dPt>
            <c:idx val="14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608D-4921-B996-ECA2556672CC}"/>
              </c:ext>
            </c:extLst>
          </c:dPt>
          <c:dPt>
            <c:idx val="15"/>
            <c:bubble3D val="0"/>
            <c:spPr>
              <a:solidFill>
                <a:schemeClr val="bg2">
                  <a:lumMod val="1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608D-4921-B996-ECA2556672C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20-608D-4921-B996-ECA2556672C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21-608D-4921-B996-ECA2556672CC}"/>
              </c:ext>
            </c:extLst>
          </c:dPt>
          <c:dPt>
            <c:idx val="1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608D-4921-B996-ECA2556672CC}"/>
              </c:ext>
            </c:extLst>
          </c:dPt>
          <c:dPt>
            <c:idx val="19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608D-4921-B996-ECA2556672CC}"/>
              </c:ext>
            </c:extLst>
          </c:dPt>
          <c:dPt>
            <c:idx val="20"/>
            <c:bubble3D val="0"/>
            <c:spPr>
              <a:solidFill>
                <a:schemeClr val="bg2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608D-4921-B996-ECA2556672CC}"/>
              </c:ext>
            </c:extLst>
          </c:dPt>
          <c:dPt>
            <c:idx val="21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608D-4921-B996-ECA2556672CC}"/>
              </c:ext>
            </c:extLst>
          </c:dPt>
          <c:dPt>
            <c:idx val="22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B-608D-4921-B996-ECA2556672CC}"/>
              </c:ext>
            </c:extLst>
          </c:dPt>
          <c:dLbls>
            <c:dLbl>
              <c:idx val="0"/>
              <c:layout>
                <c:manualLayout>
                  <c:x val="-5.5416711388852451E-2"/>
                  <c:y val="-0.11309657354168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8D-4921-B996-ECA2556672CC}"/>
                </c:ext>
              </c:extLst>
            </c:dLbl>
            <c:dLbl>
              <c:idx val="1"/>
              <c:layout>
                <c:manualLayout>
                  <c:x val="-1.4255604186791688E-2"/>
                  <c:y val="-9.06864111353790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8D-4921-B996-ECA2556672CC}"/>
                </c:ext>
              </c:extLst>
            </c:dLbl>
            <c:dLbl>
              <c:idx val="2"/>
              <c:layout>
                <c:manualLayout>
                  <c:x val="4.4072938903531263E-2"/>
                  <c:y val="-0.11673785062379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8D-4921-B996-ECA2556672CC}"/>
                </c:ext>
              </c:extLst>
            </c:dLbl>
            <c:dLbl>
              <c:idx val="3"/>
              <c:layout>
                <c:manualLayout>
                  <c:x val="7.6312188683895638E-2"/>
                  <c:y val="-8.9242845632241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8D-4921-B996-ECA2556672CC}"/>
                </c:ext>
              </c:extLst>
            </c:dLbl>
            <c:dLbl>
              <c:idx val="4"/>
              <c:layout>
                <c:manualLayout>
                  <c:x val="8.0039912066244501E-2"/>
                  <c:y val="-3.1255139549272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8D-4921-B996-ECA2556672CC}"/>
                </c:ext>
              </c:extLst>
            </c:dLbl>
            <c:dLbl>
              <c:idx val="5"/>
              <c:layout>
                <c:manualLayout>
                  <c:x val="7.2700385207093529E-2"/>
                  <c:y val="9.22412327639384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8D-4921-B996-ECA2556672CC}"/>
                </c:ext>
              </c:extLst>
            </c:dLbl>
            <c:dLbl>
              <c:idx val="6"/>
              <c:layout>
                <c:manualLayout>
                  <c:x val="9.4234455562048555E-2"/>
                  <c:y val="5.54364165484618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8D-4921-B996-ECA2556672CC}"/>
                </c:ext>
              </c:extLst>
            </c:dLbl>
            <c:dLbl>
              <c:idx val="7"/>
              <c:layout>
                <c:manualLayout>
                  <c:x val="7.000624122948243E-2"/>
                  <c:y val="8.19469315192058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8D-4921-B996-ECA2556672CC}"/>
                </c:ext>
              </c:extLst>
            </c:dLbl>
            <c:dLbl>
              <c:idx val="8"/>
              <c:layout>
                <c:manualLayout>
                  <c:x val="5.963896276331429E-2"/>
                  <c:y val="0.100767183543122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8D-4921-B996-ECA2556672CC}"/>
                </c:ext>
              </c:extLst>
            </c:dLbl>
            <c:dLbl>
              <c:idx val="9"/>
              <c:layout>
                <c:manualLayout>
                  <c:x val="3.6214237158769723E-2"/>
                  <c:y val="0.101388651506656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8D-4921-B996-ECA2556672CC}"/>
                </c:ext>
              </c:extLst>
            </c:dLbl>
            <c:dLbl>
              <c:idx val="10"/>
              <c:layout>
                <c:manualLayout>
                  <c:x val="-3.6097955645452574E-2"/>
                  <c:y val="-6.84373629766867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8D-4921-B996-ECA2556672CC}"/>
                </c:ext>
              </c:extLst>
            </c:dLbl>
            <c:dLbl>
              <c:idx val="11"/>
              <c:layout>
                <c:manualLayout>
                  <c:x val="-2.0255917551590456E-2"/>
                  <c:y val="-6.9593700787401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8D-4921-B996-ECA2556672CC}"/>
                </c:ext>
              </c:extLst>
            </c:dLbl>
            <c:dLbl>
              <c:idx val="12"/>
              <c:layout>
                <c:manualLayout>
                  <c:x val="1.6481934224596803E-2"/>
                  <c:y val="-8.43321430693883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8D-4921-B996-ECA2556672CC}"/>
                </c:ext>
              </c:extLst>
            </c:dLbl>
            <c:dLbl>
              <c:idx val="13"/>
              <c:layout>
                <c:manualLayout>
                  <c:x val="5.9737550337304664E-2"/>
                  <c:y val="-0.10149852556840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08D-4921-B996-ECA2556672CC}"/>
                </c:ext>
              </c:extLst>
            </c:dLbl>
            <c:dLbl>
              <c:idx val="14"/>
              <c:layout>
                <c:manualLayout>
                  <c:x val="0.119401796042981"/>
                  <c:y val="-0.13788549786770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08D-4921-B996-ECA2556672CC}"/>
                </c:ext>
              </c:extLst>
            </c:dLbl>
            <c:dLbl>
              <c:idx val="15"/>
              <c:layout>
                <c:manualLayout>
                  <c:x val="0.21069118635039136"/>
                  <c:y val="-0.15078544981795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08D-4921-B996-ECA2556672CC}"/>
                </c:ext>
              </c:extLst>
            </c:dLbl>
            <c:dLbl>
              <c:idx val="16"/>
              <c:layout>
                <c:manualLayout>
                  <c:x val="0.21820817084272498"/>
                  <c:y val="-8.6307112053576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08D-4921-B996-ECA2556672CC}"/>
                </c:ext>
              </c:extLst>
            </c:dLbl>
            <c:dLbl>
              <c:idx val="17"/>
              <c:layout>
                <c:manualLayout>
                  <c:x val="0.20751532663921596"/>
                  <c:y val="1.121729195615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08D-4921-B996-ECA2556672CC}"/>
                </c:ext>
              </c:extLst>
            </c:dLbl>
            <c:dLbl>
              <c:idx val="18"/>
              <c:layout>
                <c:manualLayout>
                  <c:x val="2.9281786581890564E-2"/>
                  <c:y val="-0.15029520735584589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08D-4921-B996-ECA2556672CC}"/>
                </c:ext>
              </c:extLst>
            </c:dLbl>
            <c:dLbl>
              <c:idx val="19"/>
              <c:layout>
                <c:manualLayout>
                  <c:x val="5.7202512146909239E-2"/>
                  <c:y val="0.1330866902582243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ar-KW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08D-4921-B996-ECA2556672CC}"/>
                </c:ext>
              </c:extLst>
            </c:dLbl>
            <c:dLbl>
              <c:idx val="20"/>
              <c:layout>
                <c:manualLayout>
                  <c:x val="-4.7218279697244674E-2"/>
                  <c:y val="9.27220625761819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08D-4921-B996-ECA2556672CC}"/>
                </c:ext>
              </c:extLst>
            </c:dLbl>
            <c:dLbl>
              <c:idx val="21"/>
              <c:layout>
                <c:manualLayout>
                  <c:x val="-8.1519276637813914E-2"/>
                  <c:y val="-5.48738379101759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608D-4921-B996-ECA2556672CC}"/>
                </c:ext>
              </c:extLst>
            </c:dLbl>
            <c:dLbl>
              <c:idx val="22"/>
              <c:layout>
                <c:manualLayout>
                  <c:x val="-0.11927441897083511"/>
                  <c:y val="-1.2659856325288099E-2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ar-KW" sz="1200">
                        <a:solidFill>
                          <a:schemeClr val="bg1"/>
                        </a:solidFill>
                      </a:rPr>
                      <a:t>أخرى
21.0%</a:t>
                    </a:r>
                    <a:endParaRPr lang="ar-KW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08D-4921-B996-ECA2556672CC}"/>
                </c:ext>
              </c:extLst>
            </c:dLbl>
            <c:dLbl>
              <c:idx val="23"/>
              <c:layout>
                <c:manualLayout>
                  <c:x val="-4.6847437455418911E-3"/>
                  <c:y val="0.100462148113838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08D-4921-B996-ECA2556672CC}"/>
                </c:ext>
              </c:extLst>
            </c:dLbl>
            <c:dLbl>
              <c:idx val="24"/>
              <c:layout>
                <c:manualLayout>
                  <c:x val="-9.5919885939341282E-2"/>
                  <c:y val="-1.9739934468975691E-3"/>
                </c:manualLayout>
              </c:layout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ar-KW" sz="1200" b="1">
                        <a:solidFill>
                          <a:schemeClr val="bg1"/>
                        </a:solidFill>
                      </a:rPr>
                      <a:t>أخرى</a:t>
                    </a:r>
                    <a:r>
                      <a:rPr lang="en-US" sz="1200" b="1">
                        <a:solidFill>
                          <a:schemeClr val="bg1"/>
                        </a:solidFill>
                      </a:rPr>
                      <a:t>
19.0%</a:t>
                    </a:r>
                    <a:endParaRPr lang="en-US" sz="1050" b="1">
                      <a:solidFill>
                        <a:schemeClr val="bg1"/>
                      </a:solidFill>
                    </a:endParaRPr>
                  </a:p>
                </c:rich>
              </c:tx>
              <c:numFmt formatCode="0.0%" sourceLinked="0"/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08D-4921-B996-ECA2556672C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ar-KW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'ج26 ش 18'!$V$46:$V$67</c:f>
              <c:strCache>
                <c:ptCount val="22"/>
                <c:pt idx="0">
                  <c:v>السودان</c:v>
                </c:pt>
                <c:pt idx="1">
                  <c:v>مصر</c:v>
                </c:pt>
                <c:pt idx="2">
                  <c:v>الإمارات</c:v>
                </c:pt>
                <c:pt idx="3">
                  <c:v>السعودية</c:v>
                </c:pt>
                <c:pt idx="4">
                  <c:v>الجزائر</c:v>
                </c:pt>
                <c:pt idx="5">
                  <c:v>ليبيا</c:v>
                </c:pt>
                <c:pt idx="6">
                  <c:v>سورية</c:v>
                </c:pt>
                <c:pt idx="7">
                  <c:v>الأردن</c:v>
                </c:pt>
                <c:pt idx="8">
                  <c:v>لبنان</c:v>
                </c:pt>
                <c:pt idx="9">
                  <c:v>الكويت</c:v>
                </c:pt>
                <c:pt idx="10">
                  <c:v>تونس</c:v>
                </c:pt>
                <c:pt idx="11">
                  <c:v>المغرب</c:v>
                </c:pt>
                <c:pt idx="12">
                  <c:v>البحرين</c:v>
                </c:pt>
                <c:pt idx="13">
                  <c:v>قطر</c:v>
                </c:pt>
                <c:pt idx="14">
                  <c:v>اليمن</c:v>
                </c:pt>
                <c:pt idx="15">
                  <c:v>العراق</c:v>
                </c:pt>
                <c:pt idx="16">
                  <c:v>سلطنة عمان</c:v>
                </c:pt>
                <c:pt idx="17">
                  <c:v>موريتانيا</c:v>
                </c:pt>
                <c:pt idx="18">
                  <c:v>اوروبا</c:v>
                </c:pt>
                <c:pt idx="19">
                  <c:v>آسيا</c:v>
                </c:pt>
                <c:pt idx="20">
                  <c:v>أفريقيا</c:v>
                </c:pt>
                <c:pt idx="21">
                  <c:v>دول أخرى</c:v>
                </c:pt>
              </c:strCache>
            </c:strRef>
          </c:cat>
          <c:val>
            <c:numRef>
              <c:f>'ج26 ش 18'!$W$46:$W$67</c:f>
              <c:numCache>
                <c:formatCode>#,##0</c:formatCode>
                <c:ptCount val="22"/>
                <c:pt idx="0">
                  <c:v>887897.40700000001</c:v>
                </c:pt>
                <c:pt idx="1">
                  <c:v>775735.37078289478</c:v>
                </c:pt>
                <c:pt idx="2">
                  <c:v>774582.51540163159</c:v>
                </c:pt>
                <c:pt idx="3">
                  <c:v>662050.71131578938</c:v>
                </c:pt>
                <c:pt idx="4">
                  <c:v>631244.04744801973</c:v>
                </c:pt>
                <c:pt idx="5">
                  <c:v>585843.85100000002</c:v>
                </c:pt>
                <c:pt idx="6">
                  <c:v>582243.80200000003</c:v>
                </c:pt>
                <c:pt idx="7">
                  <c:v>431884.02849434211</c:v>
                </c:pt>
                <c:pt idx="8">
                  <c:v>416314.53081907891</c:v>
                </c:pt>
                <c:pt idx="9">
                  <c:v>392411.44758131576</c:v>
                </c:pt>
                <c:pt idx="10">
                  <c:v>331952.76469721051</c:v>
                </c:pt>
                <c:pt idx="11">
                  <c:v>269856.32010197366</c:v>
                </c:pt>
                <c:pt idx="12">
                  <c:v>230818.77861184211</c:v>
                </c:pt>
                <c:pt idx="13">
                  <c:v>225264.09155709072</c:v>
                </c:pt>
                <c:pt idx="14">
                  <c:v>205818.46799999999</c:v>
                </c:pt>
                <c:pt idx="15">
                  <c:v>181792.4939836</c:v>
                </c:pt>
                <c:pt idx="16">
                  <c:v>152205.56443421054</c:v>
                </c:pt>
                <c:pt idx="17">
                  <c:v>7674.6319999999996</c:v>
                </c:pt>
                <c:pt idx="18">
                  <c:v>802753.91718704603</c:v>
                </c:pt>
                <c:pt idx="19">
                  <c:v>668924.51077368413</c:v>
                </c:pt>
                <c:pt idx="20">
                  <c:v>138796.65144078946</c:v>
                </c:pt>
                <c:pt idx="21">
                  <c:v>449450.59628548025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608D-4921-B996-ECA255667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24"/>
        <c:splitType val="pos"/>
        <c:splitPos val="4"/>
        <c:secondPieSize val="55"/>
        <c:serLines>
          <c:spPr>
            <a:ln w="38100">
              <a:solidFill>
                <a:schemeClr val="tx2">
                  <a:lumMod val="75000"/>
                </a:schemeClr>
              </a:solidFill>
            </a:ln>
          </c:spPr>
        </c:serLines>
      </c:ofPieChart>
      <c:spPr>
        <a:solidFill>
          <a:schemeClr val="bg2"/>
        </a:solidFill>
      </c:spPr>
    </c:plotArea>
    <c:plotVisOnly val="1"/>
    <c:dispBlanksAs val="gap"/>
    <c:showDLblsOverMax val="0"/>
  </c:chart>
  <c:spPr>
    <a:solidFill>
      <a:schemeClr val="bg2"/>
    </a:solidFill>
    <a:ln w="127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KW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71120</xdr:colOff>
      <xdr:row>6</xdr:row>
      <xdr:rowOff>60960</xdr:rowOff>
    </xdr:from>
    <xdr:to>
      <xdr:col>11</xdr:col>
      <xdr:colOff>230609</xdr:colOff>
      <xdr:row>23</xdr:row>
      <xdr:rowOff>132080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6</xdr:row>
      <xdr:rowOff>13648</xdr:rowOff>
    </xdr:from>
    <xdr:to>
      <xdr:col>29</xdr:col>
      <xdr:colOff>3864</xdr:colOff>
      <xdr:row>22</xdr:row>
      <xdr:rowOff>103909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34544</xdr:colOff>
      <xdr:row>21</xdr:row>
      <xdr:rowOff>63000</xdr:rowOff>
    </xdr:from>
    <xdr:to>
      <xdr:col>19</xdr:col>
      <xdr:colOff>162560</xdr:colOff>
      <xdr:row>22</xdr:row>
      <xdr:rowOff>3778</xdr:rowOff>
    </xdr:to>
    <xdr:sp macro="" textlink="">
      <xdr:nvSpPr>
        <xdr:cNvPr id="3" name="Rectangle 2"/>
        <xdr:cNvSpPr/>
      </xdr:nvSpPr>
      <xdr:spPr>
        <a:xfrm>
          <a:off x="10013129349" y="5189182"/>
          <a:ext cx="128016" cy="137051"/>
        </a:xfrm>
        <a:prstGeom prst="rect">
          <a:avLst/>
        </a:prstGeom>
        <a:solidFill>
          <a:srgbClr val="D6DCE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23</xdr:col>
      <xdr:colOff>9857</xdr:colOff>
      <xdr:row>21</xdr:row>
      <xdr:rowOff>63000</xdr:rowOff>
    </xdr:from>
    <xdr:to>
      <xdr:col>23</xdr:col>
      <xdr:colOff>137873</xdr:colOff>
      <xdr:row>22</xdr:row>
      <xdr:rowOff>3778</xdr:rowOff>
    </xdr:to>
    <xdr:sp macro="" textlink="">
      <xdr:nvSpPr>
        <xdr:cNvPr id="7" name="Rectangle 6"/>
        <xdr:cNvSpPr/>
      </xdr:nvSpPr>
      <xdr:spPr>
        <a:xfrm>
          <a:off x="10011318309" y="5189182"/>
          <a:ext cx="128016" cy="137051"/>
        </a:xfrm>
        <a:prstGeom prst="rect">
          <a:avLst/>
        </a:prstGeom>
        <a:solidFill>
          <a:srgbClr val="E6B9B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16645</xdr:rowOff>
    </xdr:from>
    <xdr:to>
      <xdr:col>11</xdr:col>
      <xdr:colOff>7753</xdr:colOff>
      <xdr:row>65</xdr:row>
      <xdr:rowOff>93054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O34"/>
  <sheetViews>
    <sheetView showGridLines="0" rightToLeft="1" zoomScale="66" zoomScaleNormal="66" workbookViewId="0">
      <selection activeCell="G47" sqref="G47"/>
    </sheetView>
  </sheetViews>
  <sheetFormatPr defaultRowHeight="14.25" x14ac:dyDescent="0.2"/>
  <cols>
    <col min="1" max="1" width="25.125" customWidth="1"/>
    <col min="2" max="13" width="6.5" customWidth="1"/>
    <col min="14" max="14" width="10.5" bestFit="1" customWidth="1"/>
    <col min="15" max="15" width="14.75" customWidth="1"/>
    <col min="16" max="17" width="6" customWidth="1"/>
    <col min="18" max="20" width="6.5" customWidth="1"/>
    <col min="21" max="22" width="6" customWidth="1"/>
    <col min="23" max="26" width="8" customWidth="1"/>
    <col min="27" max="27" width="9.875" bestFit="1" customWidth="1"/>
    <col min="28" max="38" width="8.625" customWidth="1"/>
    <col min="39" max="39" width="10.125" customWidth="1"/>
    <col min="40" max="40" width="12.5" customWidth="1"/>
    <col min="41" max="41" width="9.5" customWidth="1"/>
  </cols>
  <sheetData>
    <row r="1" spans="1:41" ht="28.35" customHeight="1" x14ac:dyDescent="0.2">
      <c r="A1" s="103"/>
      <c r="B1" s="110" t="s">
        <v>0</v>
      </c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73"/>
      <c r="N1" s="104" t="s">
        <v>18</v>
      </c>
      <c r="O1" s="113" t="s">
        <v>71</v>
      </c>
      <c r="P1" s="114"/>
      <c r="Q1" s="114"/>
      <c r="R1" s="114"/>
      <c r="S1" s="114"/>
      <c r="T1" s="114"/>
      <c r="U1" s="114"/>
      <c r="V1" s="114"/>
      <c r="W1" s="114"/>
      <c r="X1" s="114"/>
      <c r="Y1" s="115"/>
      <c r="Z1" s="74"/>
      <c r="AA1" s="105" t="s">
        <v>18</v>
      </c>
      <c r="AB1" s="116" t="s">
        <v>1</v>
      </c>
      <c r="AC1" s="117"/>
      <c r="AD1" s="117"/>
      <c r="AE1" s="117"/>
      <c r="AF1" s="117"/>
      <c r="AG1" s="117"/>
      <c r="AH1" s="117"/>
      <c r="AI1" s="117"/>
      <c r="AJ1" s="117"/>
      <c r="AK1" s="117"/>
      <c r="AL1" s="118"/>
      <c r="AM1" s="75"/>
      <c r="AN1" s="107" t="s">
        <v>68</v>
      </c>
      <c r="AO1" s="1"/>
    </row>
    <row r="2" spans="1:41" ht="28.5" customHeight="1" x14ac:dyDescent="0.2">
      <c r="A2" s="103"/>
      <c r="B2" s="39">
        <v>2008</v>
      </c>
      <c r="C2" s="39">
        <v>2009</v>
      </c>
      <c r="D2" s="39">
        <v>2010</v>
      </c>
      <c r="E2" s="39">
        <v>2011</v>
      </c>
      <c r="F2" s="39">
        <v>2012</v>
      </c>
      <c r="G2" s="39">
        <v>2013</v>
      </c>
      <c r="H2" s="39">
        <v>2014</v>
      </c>
      <c r="I2" s="39">
        <v>2015</v>
      </c>
      <c r="J2" s="39">
        <v>2016</v>
      </c>
      <c r="K2" s="39">
        <v>2017</v>
      </c>
      <c r="L2" s="39">
        <v>2018</v>
      </c>
      <c r="M2" s="39">
        <v>2019</v>
      </c>
      <c r="N2" s="104"/>
      <c r="O2" s="51">
        <v>2008</v>
      </c>
      <c r="P2" s="51">
        <v>2009</v>
      </c>
      <c r="Q2" s="51">
        <v>2010</v>
      </c>
      <c r="R2" s="51">
        <v>2011</v>
      </c>
      <c r="S2" s="51">
        <v>2012</v>
      </c>
      <c r="T2" s="51">
        <v>2013</v>
      </c>
      <c r="U2" s="51">
        <v>2014</v>
      </c>
      <c r="V2" s="51">
        <v>2015</v>
      </c>
      <c r="W2" s="51">
        <v>2016</v>
      </c>
      <c r="X2" s="51">
        <v>2017</v>
      </c>
      <c r="Y2" s="51">
        <v>2018</v>
      </c>
      <c r="Z2" s="51">
        <v>2019</v>
      </c>
      <c r="AA2" s="106"/>
      <c r="AB2" s="51">
        <v>2008</v>
      </c>
      <c r="AC2" s="51">
        <v>2009</v>
      </c>
      <c r="AD2" s="51">
        <v>2010</v>
      </c>
      <c r="AE2" s="51">
        <v>2011</v>
      </c>
      <c r="AF2" s="51">
        <v>2012</v>
      </c>
      <c r="AG2" s="52">
        <v>2013</v>
      </c>
      <c r="AH2" s="52">
        <v>2014</v>
      </c>
      <c r="AI2" s="52">
        <v>2015</v>
      </c>
      <c r="AJ2" s="52">
        <v>2016</v>
      </c>
      <c r="AK2" s="52">
        <v>2017</v>
      </c>
      <c r="AL2" s="52">
        <v>2018</v>
      </c>
      <c r="AM2" s="52">
        <v>2019</v>
      </c>
      <c r="AN2" s="108"/>
      <c r="AO2" s="2"/>
    </row>
    <row r="3" spans="1:41" ht="25.5" x14ac:dyDescent="0.2">
      <c r="A3" s="98" t="s">
        <v>34</v>
      </c>
      <c r="B3" s="99">
        <v>393.32</v>
      </c>
      <c r="C3" s="99">
        <v>111.25</v>
      </c>
      <c r="D3" s="99">
        <v>429.27</v>
      </c>
      <c r="E3" s="99">
        <v>302.17920900000001</v>
      </c>
      <c r="F3" s="99">
        <v>195.34261100000001</v>
      </c>
      <c r="G3" s="99">
        <v>233.12687299999999</v>
      </c>
      <c r="H3" s="99">
        <v>198.63</v>
      </c>
      <c r="I3" s="99">
        <v>156.62899999999999</v>
      </c>
      <c r="J3" s="99">
        <v>179.56</v>
      </c>
      <c r="K3" s="99">
        <v>226.590538541</v>
      </c>
      <c r="L3" s="99">
        <v>175.22967199999999</v>
      </c>
      <c r="M3" s="99">
        <v>110.896777</v>
      </c>
      <c r="N3" s="100">
        <f>SUM(B3:M3)</f>
        <v>2712.0246805409997</v>
      </c>
      <c r="O3" s="99">
        <v>626.4</v>
      </c>
      <c r="P3" s="99">
        <v>589.62</v>
      </c>
      <c r="Q3" s="99">
        <v>768.11</v>
      </c>
      <c r="R3" s="99">
        <v>1138.6394210000001</v>
      </c>
      <c r="S3" s="99">
        <v>1528.0620260000001</v>
      </c>
      <c r="T3" s="99">
        <v>1276.9258559999998</v>
      </c>
      <c r="U3" s="99">
        <v>888.95</v>
      </c>
      <c r="V3" s="99">
        <v>970.43100000000004</v>
      </c>
      <c r="W3" s="99">
        <v>1145.5740960000001</v>
      </c>
      <c r="X3" s="99">
        <v>1176.98</v>
      </c>
      <c r="Y3" s="99">
        <v>1466.483866</v>
      </c>
      <c r="Z3" s="99">
        <v>1723.0396720000001</v>
      </c>
      <c r="AA3" s="100">
        <f>SUM(O3:Z3)</f>
        <v>13299.215937000001</v>
      </c>
      <c r="AB3" s="99">
        <f t="shared" ref="AB3:AM3" si="0">SUM(B3,O3)</f>
        <v>1019.72</v>
      </c>
      <c r="AC3" s="99">
        <f t="shared" si="0"/>
        <v>700.87</v>
      </c>
      <c r="AD3" s="99">
        <f t="shared" si="0"/>
        <v>1197.3800000000001</v>
      </c>
      <c r="AE3" s="99">
        <f t="shared" si="0"/>
        <v>1440.8186300000002</v>
      </c>
      <c r="AF3" s="99">
        <f t="shared" si="0"/>
        <v>1723.4046370000001</v>
      </c>
      <c r="AG3" s="101">
        <f t="shared" si="0"/>
        <v>1510.0527289999998</v>
      </c>
      <c r="AH3" s="101">
        <f t="shared" si="0"/>
        <v>1087.58</v>
      </c>
      <c r="AI3" s="101">
        <f t="shared" si="0"/>
        <v>1127.06</v>
      </c>
      <c r="AJ3" s="101">
        <f t="shared" si="0"/>
        <v>1325.134096</v>
      </c>
      <c r="AK3" s="101">
        <f t="shared" si="0"/>
        <v>1403.5705385410001</v>
      </c>
      <c r="AL3" s="101">
        <f t="shared" si="0"/>
        <v>1641.713538</v>
      </c>
      <c r="AM3" s="101">
        <f t="shared" si="0"/>
        <v>1833.936449</v>
      </c>
      <c r="AN3" s="102">
        <f>SUM(AB3:AM3)</f>
        <v>16011.240617541</v>
      </c>
      <c r="AO3" s="3"/>
    </row>
    <row r="4" spans="1:41" ht="15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8"/>
      <c r="AO4" s="3"/>
    </row>
    <row r="5" spans="1:41" ht="15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8" t="s">
        <v>38</v>
      </c>
      <c r="AO5" s="3"/>
    </row>
    <row r="6" spans="1:41" ht="42" customHeight="1" x14ac:dyDescent="0.2">
      <c r="A6" s="7"/>
      <c r="B6" s="109" t="s">
        <v>72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90"/>
      <c r="N6" s="90"/>
      <c r="O6" s="55"/>
      <c r="P6" s="109" t="s">
        <v>67</v>
      </c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3"/>
      <c r="AE6" s="3"/>
      <c r="AF6" s="3"/>
      <c r="AG6" s="3"/>
      <c r="AH6" s="3"/>
      <c r="AI6" s="3"/>
      <c r="AJ6" s="3"/>
      <c r="AK6" s="3"/>
      <c r="AL6" s="3"/>
      <c r="AM6" s="3"/>
      <c r="AN6" s="8"/>
      <c r="AO6" s="3"/>
    </row>
    <row r="7" spans="1:41" x14ac:dyDescent="0.2">
      <c r="AN7" s="4"/>
    </row>
    <row r="8" spans="1:41" x14ac:dyDescent="0.2">
      <c r="AF8" s="14" t="s">
        <v>38</v>
      </c>
    </row>
    <row r="22" spans="15:24" ht="15.75" x14ac:dyDescent="0.25">
      <c r="T22" s="91" t="s">
        <v>71</v>
      </c>
      <c r="X22" s="91" t="s">
        <v>0</v>
      </c>
    </row>
    <row r="27" spans="15:24" ht="15.75" x14ac:dyDescent="0.25">
      <c r="S27" s="53"/>
    </row>
    <row r="31" spans="15:24" ht="15" customHeight="1" x14ac:dyDescent="0.2"/>
    <row r="32" spans="15:24" ht="15" customHeight="1" thickBot="1" x14ac:dyDescent="0.25">
      <c r="O32">
        <v>2019</v>
      </c>
    </row>
    <row r="33" spans="4:15" ht="21" customHeight="1" x14ac:dyDescent="0.2">
      <c r="D33" s="92" t="s">
        <v>0</v>
      </c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39">
        <v>110.896777</v>
      </c>
    </row>
    <row r="34" spans="4:15" ht="21" thickBot="1" x14ac:dyDescent="0.25">
      <c r="D34" s="95" t="s">
        <v>71</v>
      </c>
      <c r="E34" s="96"/>
      <c r="F34" s="96"/>
      <c r="G34" s="96"/>
      <c r="H34" s="96"/>
      <c r="I34" s="96"/>
      <c r="J34" s="96"/>
      <c r="K34" s="96"/>
      <c r="L34" s="96"/>
      <c r="M34" s="96"/>
      <c r="N34" s="97"/>
      <c r="O34" s="40">
        <v>1723.0396720000001</v>
      </c>
    </row>
  </sheetData>
  <mergeCells count="9">
    <mergeCell ref="A1:A2"/>
    <mergeCell ref="N1:N2"/>
    <mergeCell ref="AA1:AA2"/>
    <mergeCell ref="AN1:AN2"/>
    <mergeCell ref="P6:AC6"/>
    <mergeCell ref="B1:L1"/>
    <mergeCell ref="O1:Y1"/>
    <mergeCell ref="AB1:AL1"/>
    <mergeCell ref="B6:L6"/>
  </mergeCells>
  <pageMargins left="0" right="0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0"/>
  <sheetViews>
    <sheetView rightToLeft="1" tabSelected="1" zoomScale="69" zoomScaleNormal="69" workbookViewId="0">
      <selection activeCell="D42" sqref="D42"/>
    </sheetView>
  </sheetViews>
  <sheetFormatPr defaultRowHeight="14.25" x14ac:dyDescent="0.2"/>
  <cols>
    <col min="1" max="1" width="4.5" customWidth="1"/>
    <col min="2" max="2" width="34.875" customWidth="1"/>
    <col min="3" max="15" width="11.5" customWidth="1"/>
    <col min="16" max="16" width="3.5" customWidth="1"/>
  </cols>
  <sheetData>
    <row r="1" spans="1:15" ht="58.5" customHeight="1" x14ac:dyDescent="0.2">
      <c r="A1" s="119" t="s">
        <v>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0.100000000000001" customHeight="1" x14ac:dyDescent="0.2">
      <c r="A2" s="120" t="s">
        <v>2</v>
      </c>
      <c r="B2" s="120"/>
      <c r="C2" s="76">
        <v>2008</v>
      </c>
      <c r="D2" s="76">
        <v>2009</v>
      </c>
      <c r="E2" s="76">
        <v>2010</v>
      </c>
      <c r="F2" s="76">
        <v>2011</v>
      </c>
      <c r="G2" s="76">
        <v>2012</v>
      </c>
      <c r="H2" s="76">
        <v>2013</v>
      </c>
      <c r="I2" s="76">
        <v>2014</v>
      </c>
      <c r="J2" s="76">
        <v>2015</v>
      </c>
      <c r="K2" s="76">
        <v>2016</v>
      </c>
      <c r="L2" s="76">
        <v>2017</v>
      </c>
      <c r="M2" s="76">
        <v>2018</v>
      </c>
      <c r="N2" s="76">
        <v>2019</v>
      </c>
      <c r="O2" s="76" t="s">
        <v>18</v>
      </c>
    </row>
    <row r="3" spans="1:15" ht="20.100000000000001" customHeight="1" x14ac:dyDescent="0.25">
      <c r="A3" s="77">
        <v>1</v>
      </c>
      <c r="B3" s="58" t="s">
        <v>3</v>
      </c>
      <c r="C3" s="59">
        <v>210.542</v>
      </c>
      <c r="D3" s="59">
        <v>274.07499999999999</v>
      </c>
      <c r="E3" s="59">
        <v>408.33199999999999</v>
      </c>
      <c r="F3" s="59">
        <v>483.952</v>
      </c>
      <c r="G3" s="59">
        <v>536.31094599999994</v>
      </c>
      <c r="H3" s="59">
        <v>547.45745199999999</v>
      </c>
      <c r="I3" s="59">
        <v>202.81</v>
      </c>
      <c r="J3" s="59">
        <v>187.99</v>
      </c>
      <c r="K3" s="59">
        <v>255.52333808639139</v>
      </c>
      <c r="L3" s="59">
        <v>280.91885990591561</v>
      </c>
      <c r="M3" s="59">
        <v>206.47149517217306</v>
      </c>
      <c r="N3" s="59">
        <v>112.68402108204759</v>
      </c>
      <c r="O3" s="78">
        <f>SUM(C3:N3)</f>
        <v>3707.0671122465283</v>
      </c>
    </row>
    <row r="4" spans="1:15" ht="18" customHeight="1" x14ac:dyDescent="0.25">
      <c r="A4" s="77">
        <v>2</v>
      </c>
      <c r="B4" s="58" t="s">
        <v>4</v>
      </c>
      <c r="C4" s="59">
        <v>435.28199999999998</v>
      </c>
      <c r="D4" s="59">
        <v>134.71199999999999</v>
      </c>
      <c r="E4" s="59">
        <v>449.23099999999999</v>
      </c>
      <c r="F4" s="59">
        <v>320.57900000000001</v>
      </c>
      <c r="G4" s="59">
        <v>159.64491899999999</v>
      </c>
      <c r="H4" s="59">
        <v>217.59318099999999</v>
      </c>
      <c r="I4" s="59">
        <v>207.25</v>
      </c>
      <c r="J4" s="59">
        <v>153.47999999999999</v>
      </c>
      <c r="K4" s="59">
        <v>231.0322101996083</v>
      </c>
      <c r="L4" s="59">
        <v>219.97086691149713</v>
      </c>
      <c r="M4" s="59">
        <v>280.01347597103359</v>
      </c>
      <c r="N4" s="59">
        <v>483.36483866455256</v>
      </c>
      <c r="O4" s="78">
        <f t="shared" ref="O4:O18" si="0">SUM(C4:N4)</f>
        <v>3292.1534917466915</v>
      </c>
    </row>
    <row r="5" spans="1:15" ht="20.100000000000001" customHeight="1" x14ac:dyDescent="0.25">
      <c r="A5" s="77">
        <v>3</v>
      </c>
      <c r="B5" s="58" t="s">
        <v>10</v>
      </c>
      <c r="C5" s="59">
        <v>48.834000000000003</v>
      </c>
      <c r="D5" s="59">
        <v>9.3559999999999999</v>
      </c>
      <c r="E5" s="59">
        <v>9.9920000000000009</v>
      </c>
      <c r="F5" s="59">
        <v>50.338999999999999</v>
      </c>
      <c r="G5" s="59">
        <v>63.209423000000001</v>
      </c>
      <c r="H5" s="59">
        <v>87.848432000000003</v>
      </c>
      <c r="I5" s="59">
        <v>126.43</v>
      </c>
      <c r="J5" s="59">
        <v>137.72</v>
      </c>
      <c r="K5" s="59">
        <v>261.533582496078</v>
      </c>
      <c r="L5" s="59">
        <v>215.57081735680399</v>
      </c>
      <c r="M5" s="59">
        <v>351.12730194976922</v>
      </c>
      <c r="N5" s="59">
        <v>394.55769290231768</v>
      </c>
      <c r="O5" s="78">
        <f t="shared" si="0"/>
        <v>1756.5182497049689</v>
      </c>
    </row>
    <row r="6" spans="1:15" ht="20.100000000000001" customHeight="1" x14ac:dyDescent="0.25">
      <c r="A6" s="77">
        <v>4</v>
      </c>
      <c r="B6" s="58" t="s">
        <v>5</v>
      </c>
      <c r="C6" s="59">
        <v>122.937</v>
      </c>
      <c r="D6" s="59">
        <v>109.646</v>
      </c>
      <c r="E6" s="59">
        <v>85.486000000000004</v>
      </c>
      <c r="F6" s="59">
        <v>78.945999999999998</v>
      </c>
      <c r="G6" s="59">
        <v>61.326999999999998</v>
      </c>
      <c r="H6" s="59">
        <v>4.17</v>
      </c>
      <c r="I6" s="59">
        <v>103.69</v>
      </c>
      <c r="J6" s="59">
        <v>96.74</v>
      </c>
      <c r="K6" s="59">
        <v>90.157482562104803</v>
      </c>
      <c r="L6" s="59">
        <v>142.09072432926121</v>
      </c>
      <c r="M6" s="59">
        <v>173.85744831016325</v>
      </c>
      <c r="N6" s="59">
        <v>132.30157144051853</v>
      </c>
      <c r="O6" s="78">
        <f t="shared" si="0"/>
        <v>1201.3492266420478</v>
      </c>
    </row>
    <row r="7" spans="1:15" ht="20.100000000000001" customHeight="1" x14ac:dyDescent="0.25">
      <c r="A7" s="77">
        <v>5</v>
      </c>
      <c r="B7" s="58" t="s">
        <v>6</v>
      </c>
      <c r="C7" s="59">
        <v>85.864999999999995</v>
      </c>
      <c r="D7" s="59">
        <v>76.912000000000006</v>
      </c>
      <c r="E7" s="59">
        <v>76.287999999999997</v>
      </c>
      <c r="F7" s="59">
        <v>101.249</v>
      </c>
      <c r="G7" s="59">
        <v>113.2424</v>
      </c>
      <c r="H7" s="59">
        <v>102.10299999999999</v>
      </c>
      <c r="I7" s="59">
        <v>38.659999999999997</v>
      </c>
      <c r="J7" s="59">
        <v>56.17</v>
      </c>
      <c r="K7" s="59">
        <v>52.125</v>
      </c>
      <c r="L7" s="59">
        <v>81.929891023103878</v>
      </c>
      <c r="M7" s="59">
        <v>13.58</v>
      </c>
      <c r="N7" s="59">
        <v>15.386762259999992</v>
      </c>
      <c r="O7" s="78">
        <f t="shared" si="0"/>
        <v>813.51105328310371</v>
      </c>
    </row>
    <row r="8" spans="1:15" ht="20.100000000000001" customHeight="1" x14ac:dyDescent="0.25">
      <c r="A8" s="77">
        <v>6</v>
      </c>
      <c r="B8" s="58" t="s">
        <v>12</v>
      </c>
      <c r="C8" s="59" t="s">
        <v>13</v>
      </c>
      <c r="D8" s="59">
        <v>1.7689999999999999</v>
      </c>
      <c r="E8" s="59">
        <v>3.5830000000000002</v>
      </c>
      <c r="F8" s="59">
        <v>35.338999999999999</v>
      </c>
      <c r="G8" s="59">
        <v>86.554000000000002</v>
      </c>
      <c r="H8" s="59" t="s">
        <v>13</v>
      </c>
      <c r="I8" s="59">
        <v>87.41</v>
      </c>
      <c r="J8" s="59">
        <v>125</v>
      </c>
      <c r="K8" s="59">
        <v>100.14486606425338</v>
      </c>
      <c r="L8" s="59">
        <v>131.90818639047157</v>
      </c>
      <c r="M8" s="59">
        <v>152.50615466957868</v>
      </c>
      <c r="N8" s="59">
        <v>140.54892071725911</v>
      </c>
      <c r="O8" s="78">
        <f t="shared" si="0"/>
        <v>864.76312784156266</v>
      </c>
    </row>
    <row r="9" spans="1:15" ht="20.100000000000001" customHeight="1" x14ac:dyDescent="0.25">
      <c r="A9" s="77">
        <v>7</v>
      </c>
      <c r="B9" s="58" t="s">
        <v>7</v>
      </c>
      <c r="C9" s="59">
        <v>2.82</v>
      </c>
      <c r="D9" s="59">
        <v>3.1389999999999998</v>
      </c>
      <c r="E9" s="59">
        <v>14.284000000000001</v>
      </c>
      <c r="F9" s="59">
        <v>118.48399999999999</v>
      </c>
      <c r="G9" s="59">
        <v>75.209584000000007</v>
      </c>
      <c r="H9" s="59">
        <v>55.249851999999997</v>
      </c>
      <c r="I9" s="59">
        <v>28.55</v>
      </c>
      <c r="J9" s="59">
        <v>92.79</v>
      </c>
      <c r="K9" s="59">
        <v>26.927299999999999</v>
      </c>
      <c r="L9" s="59">
        <v>29.842200160794047</v>
      </c>
      <c r="M9" s="59">
        <v>27.212118399999998</v>
      </c>
      <c r="N9" s="59">
        <v>23.085535507999996</v>
      </c>
      <c r="O9" s="78">
        <f t="shared" si="0"/>
        <v>497.59359006879413</v>
      </c>
    </row>
    <row r="10" spans="1:15" ht="20.100000000000001" customHeight="1" x14ac:dyDescent="0.25">
      <c r="A10" s="77">
        <v>8</v>
      </c>
      <c r="B10" s="58" t="s">
        <v>9</v>
      </c>
      <c r="C10" s="59">
        <v>61.8</v>
      </c>
      <c r="D10" s="59">
        <v>27.535</v>
      </c>
      <c r="E10" s="59">
        <v>10</v>
      </c>
      <c r="F10" s="59">
        <v>6.7060000000000004</v>
      </c>
      <c r="G10" s="59">
        <v>17.200586000000001</v>
      </c>
      <c r="H10" s="59" t="s">
        <v>13</v>
      </c>
      <c r="I10" s="59" t="s">
        <v>13</v>
      </c>
      <c r="J10" s="59" t="s">
        <v>13</v>
      </c>
      <c r="K10" s="59">
        <v>26.567998500000002</v>
      </c>
      <c r="L10" s="59">
        <v>55.248971093126549</v>
      </c>
      <c r="M10" s="59">
        <v>115.56875196284562</v>
      </c>
      <c r="N10" s="59">
        <v>14.008587719999996</v>
      </c>
      <c r="O10" s="78">
        <f t="shared" si="0"/>
        <v>334.63589527597213</v>
      </c>
    </row>
    <row r="11" spans="1:15" ht="20.100000000000001" customHeight="1" x14ac:dyDescent="0.25">
      <c r="A11" s="77">
        <v>9</v>
      </c>
      <c r="B11" s="58" t="s">
        <v>8</v>
      </c>
      <c r="C11" s="59">
        <v>12.066000000000001</v>
      </c>
      <c r="D11" s="59">
        <v>24.84</v>
      </c>
      <c r="E11" s="59">
        <v>55.417999999999999</v>
      </c>
      <c r="F11" s="59">
        <v>72.891999999999996</v>
      </c>
      <c r="G11" s="59">
        <v>77.097999999999999</v>
      </c>
      <c r="H11" s="59">
        <v>22.261900000000001</v>
      </c>
      <c r="I11" s="59">
        <v>22.42</v>
      </c>
      <c r="J11" s="59">
        <v>7.77</v>
      </c>
      <c r="K11" s="59">
        <v>8.5649999999999995</v>
      </c>
      <c r="L11" s="59">
        <v>9.8305550000000004</v>
      </c>
      <c r="M11" s="59">
        <v>4.1100000000000003</v>
      </c>
      <c r="N11" s="59">
        <v>0.29413354000000003</v>
      </c>
      <c r="O11" s="78">
        <f t="shared" si="0"/>
        <v>317.56558854000008</v>
      </c>
    </row>
    <row r="12" spans="1:15" ht="20.100000000000001" customHeight="1" x14ac:dyDescent="0.25">
      <c r="A12" s="77">
        <v>10</v>
      </c>
      <c r="B12" s="58" t="s">
        <v>11</v>
      </c>
      <c r="C12" s="59">
        <v>11.78</v>
      </c>
      <c r="D12" s="59">
        <v>24.367999999999999</v>
      </c>
      <c r="E12" s="59">
        <v>9.85</v>
      </c>
      <c r="F12" s="59">
        <v>38.67</v>
      </c>
      <c r="G12" s="59">
        <v>41.22</v>
      </c>
      <c r="H12" s="59">
        <v>33.82</v>
      </c>
      <c r="I12" s="59" t="s">
        <v>13</v>
      </c>
      <c r="J12" s="59" t="s">
        <v>13</v>
      </c>
      <c r="K12" s="59" t="s">
        <v>13</v>
      </c>
      <c r="L12" s="59" t="s">
        <v>13</v>
      </c>
      <c r="M12" s="59" t="s">
        <v>13</v>
      </c>
      <c r="N12" s="59"/>
      <c r="O12" s="78">
        <f t="shared" si="0"/>
        <v>159.708</v>
      </c>
    </row>
    <row r="13" spans="1:15" ht="20.100000000000001" customHeight="1" x14ac:dyDescent="0.25">
      <c r="A13" s="77">
        <v>11</v>
      </c>
      <c r="B13" s="58" t="s">
        <v>15</v>
      </c>
      <c r="C13" s="59">
        <v>5.4649999999999999</v>
      </c>
      <c r="D13" s="59">
        <v>4.04</v>
      </c>
      <c r="E13" s="59">
        <v>3.58</v>
      </c>
      <c r="F13" s="59">
        <v>10.622</v>
      </c>
      <c r="G13" s="59">
        <v>7.2560000000000002</v>
      </c>
      <c r="H13" s="59" t="s">
        <v>13</v>
      </c>
      <c r="I13" s="59">
        <v>10</v>
      </c>
      <c r="J13" s="59">
        <v>9.2140000000000004</v>
      </c>
      <c r="K13" s="59">
        <v>16.4313076</v>
      </c>
      <c r="L13" s="59">
        <v>28.564357999999999</v>
      </c>
      <c r="M13" s="59">
        <v>37.428973999999997</v>
      </c>
      <c r="N13" s="59">
        <v>17.533827379999977</v>
      </c>
      <c r="O13" s="78">
        <f t="shared" si="0"/>
        <v>150.13546697999999</v>
      </c>
    </row>
    <row r="14" spans="1:15" ht="20.100000000000001" customHeight="1" x14ac:dyDescent="0.25">
      <c r="A14" s="77">
        <v>12</v>
      </c>
      <c r="B14" s="58" t="s">
        <v>14</v>
      </c>
      <c r="C14" s="59">
        <v>10.811</v>
      </c>
      <c r="D14" s="59">
        <v>10.48</v>
      </c>
      <c r="E14" s="59" t="s">
        <v>13</v>
      </c>
      <c r="F14" s="59" t="s">
        <v>13</v>
      </c>
      <c r="G14" s="60" t="s">
        <v>13</v>
      </c>
      <c r="H14" s="59" t="s">
        <v>13</v>
      </c>
      <c r="I14" s="59" t="s">
        <v>13</v>
      </c>
      <c r="J14" s="59" t="s">
        <v>13</v>
      </c>
      <c r="K14" s="59" t="s">
        <v>13</v>
      </c>
      <c r="L14" s="59" t="s">
        <v>13</v>
      </c>
      <c r="M14" s="59" t="s">
        <v>13</v>
      </c>
      <c r="N14" s="59"/>
      <c r="O14" s="78">
        <f t="shared" si="0"/>
        <v>21.291</v>
      </c>
    </row>
    <row r="15" spans="1:15" ht="20.100000000000001" customHeight="1" x14ac:dyDescent="0.25">
      <c r="A15" s="77">
        <v>13</v>
      </c>
      <c r="B15" s="58" t="s">
        <v>16</v>
      </c>
      <c r="C15" s="59" t="s">
        <v>13</v>
      </c>
      <c r="D15" s="59" t="s">
        <v>13</v>
      </c>
      <c r="E15" s="59" t="s">
        <v>13</v>
      </c>
      <c r="F15" s="59">
        <v>9.984</v>
      </c>
      <c r="G15" s="60" t="s">
        <v>13</v>
      </c>
      <c r="H15" s="59" t="s">
        <v>13</v>
      </c>
      <c r="I15" s="59">
        <v>0.9</v>
      </c>
      <c r="J15" s="59" t="s">
        <v>13</v>
      </c>
      <c r="K15" s="59" t="s">
        <v>13</v>
      </c>
      <c r="L15" s="59" t="s">
        <v>13</v>
      </c>
      <c r="M15" s="59" t="s">
        <v>13</v>
      </c>
      <c r="N15" s="59">
        <v>1.707236</v>
      </c>
      <c r="O15" s="78">
        <f t="shared" si="0"/>
        <v>12.591236</v>
      </c>
    </row>
    <row r="16" spans="1:15" ht="20.100000000000001" customHeight="1" x14ac:dyDescent="0.25">
      <c r="A16" s="77">
        <v>14</v>
      </c>
      <c r="B16" s="58" t="s">
        <v>17</v>
      </c>
      <c r="C16" s="59" t="s">
        <v>13</v>
      </c>
      <c r="D16" s="59" t="s">
        <v>13</v>
      </c>
      <c r="E16" s="59" t="s">
        <v>13</v>
      </c>
      <c r="F16" s="59">
        <v>9.0999999999999998E-2</v>
      </c>
      <c r="G16" s="59">
        <v>0.56000000000000005</v>
      </c>
      <c r="H16" s="59">
        <v>0.68</v>
      </c>
      <c r="I16" s="59">
        <v>0.71</v>
      </c>
      <c r="J16" s="59">
        <v>0.32</v>
      </c>
      <c r="K16" s="59">
        <v>0.32</v>
      </c>
      <c r="L16" s="59" t="s">
        <v>13</v>
      </c>
      <c r="M16" s="59" t="s">
        <v>13</v>
      </c>
      <c r="N16" s="59"/>
      <c r="O16" s="78">
        <f t="shared" si="0"/>
        <v>2.6809999999999996</v>
      </c>
    </row>
    <row r="17" spans="1:15" ht="20.100000000000001" customHeight="1" x14ac:dyDescent="0.25">
      <c r="A17" s="77"/>
      <c r="B17" s="61" t="s">
        <v>52</v>
      </c>
      <c r="C17" s="59">
        <v>11.521000000000001</v>
      </c>
      <c r="D17" s="59" t="s">
        <v>13</v>
      </c>
      <c r="E17" s="59">
        <v>71.331000000000003</v>
      </c>
      <c r="F17" s="59">
        <v>112.96599999999999</v>
      </c>
      <c r="G17" s="59">
        <v>484.57</v>
      </c>
      <c r="H17" s="59">
        <v>438.86891200000002</v>
      </c>
      <c r="I17" s="59">
        <v>258.75</v>
      </c>
      <c r="J17" s="59">
        <v>259.88</v>
      </c>
      <c r="K17" s="59">
        <v>255.80289935283173</v>
      </c>
      <c r="L17" s="59">
        <v>207.69997982954507</v>
      </c>
      <c r="M17" s="59">
        <v>279.83781765224899</v>
      </c>
      <c r="N17" s="59">
        <v>498.46332171964519</v>
      </c>
      <c r="O17" s="78">
        <f t="shared" si="0"/>
        <v>2879.6909305542704</v>
      </c>
    </row>
    <row r="18" spans="1:15" s="72" customFormat="1" ht="24.6" customHeight="1" x14ac:dyDescent="0.2">
      <c r="A18" s="121" t="s">
        <v>18</v>
      </c>
      <c r="B18" s="122"/>
      <c r="C18" s="79">
        <f>SUM(C3:C17)</f>
        <v>1019.723</v>
      </c>
      <c r="D18" s="79">
        <f t="shared" ref="D18:I18" si="1">SUM(D3:D17)</f>
        <v>700.87200000000007</v>
      </c>
      <c r="E18" s="79">
        <f t="shared" si="1"/>
        <v>1197.3749999999998</v>
      </c>
      <c r="F18" s="79">
        <f t="shared" si="1"/>
        <v>1440.8189999999995</v>
      </c>
      <c r="G18" s="79">
        <f>SUM(G3:G17)</f>
        <v>1723.4028579999997</v>
      </c>
      <c r="H18" s="79">
        <f t="shared" si="1"/>
        <v>1510.052729</v>
      </c>
      <c r="I18" s="79">
        <f t="shared" si="1"/>
        <v>1087.58</v>
      </c>
      <c r="J18" s="79">
        <v>1127.06</v>
      </c>
      <c r="K18" s="79">
        <f>SUM(K3:K17)</f>
        <v>1325.1309848612677</v>
      </c>
      <c r="L18" s="79">
        <f>SUM(L3:L17)</f>
        <v>1403.575410000519</v>
      </c>
      <c r="M18" s="79">
        <f>SUM(M3:M17)</f>
        <v>1641.7135380878121</v>
      </c>
      <c r="N18" s="79">
        <f>SUM(N3:N17)</f>
        <v>1833.9364489343407</v>
      </c>
      <c r="O18" s="79">
        <f t="shared" si="0"/>
        <v>16011.240968883938</v>
      </c>
    </row>
    <row r="19" spans="1:15" x14ac:dyDescent="0.2">
      <c r="J19" s="14"/>
      <c r="M19" s="14"/>
      <c r="N19" s="14"/>
      <c r="O19" s="14"/>
    </row>
    <row r="20" spans="1:15" x14ac:dyDescent="0.2">
      <c r="L20" s="57"/>
      <c r="M20" s="57"/>
      <c r="N20" s="57"/>
    </row>
  </sheetData>
  <sortState ref="B3:O16">
    <sortCondition descending="1" ref="O3:O16"/>
  </sortState>
  <mergeCells count="3">
    <mergeCell ref="A1:O1"/>
    <mergeCell ref="A2:B2"/>
    <mergeCell ref="A18:B18"/>
  </mergeCells>
  <printOptions horizontalCentered="1" verticalCentered="1"/>
  <pageMargins left="0" right="0" top="0.75" bottom="0.75" header="0.3" footer="0.3"/>
  <pageSetup scale="70" orientation="landscape" r:id="rId1"/>
  <ignoredErrors>
    <ignoredError sqref="N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9:W73"/>
  <sheetViews>
    <sheetView rightToLeft="1" topLeftCell="A7" zoomScale="88" zoomScaleNormal="88" workbookViewId="0">
      <selection activeCell="C26" sqref="C26"/>
    </sheetView>
  </sheetViews>
  <sheetFormatPr defaultRowHeight="14.25" x14ac:dyDescent="0.2"/>
  <cols>
    <col min="1" max="1" width="6.5" customWidth="1"/>
    <col min="2" max="2" width="20" bestFit="1" customWidth="1"/>
    <col min="3" max="11" width="10.5" customWidth="1"/>
    <col min="12" max="12" width="14" customWidth="1"/>
    <col min="13" max="13" width="13.5" customWidth="1"/>
    <col min="14" max="14" width="12.5" style="10" bestFit="1" customWidth="1"/>
    <col min="15" max="15" width="10.5" bestFit="1" customWidth="1"/>
    <col min="17" max="17" width="27.5" bestFit="1" customWidth="1"/>
    <col min="18" max="18" width="13.5" style="43" customWidth="1"/>
    <col min="19" max="20" width="11" style="43" customWidth="1"/>
  </cols>
  <sheetData>
    <row r="9" spans="1:22" ht="48" customHeight="1" x14ac:dyDescent="0.2">
      <c r="A9" s="125" t="s">
        <v>41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Q9" s="44"/>
      <c r="R9" s="42">
        <v>2016</v>
      </c>
      <c r="S9" s="42" t="s">
        <v>62</v>
      </c>
      <c r="T9" s="42" t="s">
        <v>62</v>
      </c>
      <c r="U9" s="44"/>
    </row>
    <row r="10" spans="1:22" ht="25.35" customHeight="1" x14ac:dyDescent="0.2">
      <c r="A10" s="126" t="s">
        <v>2</v>
      </c>
      <c r="B10" s="126"/>
      <c r="C10" s="47">
        <v>2008</v>
      </c>
      <c r="D10" s="47">
        <v>2009</v>
      </c>
      <c r="E10" s="47">
        <v>2010</v>
      </c>
      <c r="F10" s="47">
        <v>2011</v>
      </c>
      <c r="G10" s="47">
        <v>2012</v>
      </c>
      <c r="H10" s="47">
        <v>2013</v>
      </c>
      <c r="I10" s="47">
        <v>2014</v>
      </c>
      <c r="J10" s="47">
        <v>2015</v>
      </c>
      <c r="K10" s="47">
        <v>2016</v>
      </c>
      <c r="L10" s="47" t="s">
        <v>18</v>
      </c>
      <c r="N10" s="26"/>
      <c r="O10" s="26"/>
      <c r="P10" s="26"/>
      <c r="Q10" s="44" t="s">
        <v>48</v>
      </c>
      <c r="R10" s="43">
        <v>174835964.47820467</v>
      </c>
      <c r="S10" s="43">
        <f>R10/1000000</f>
        <v>174.83596447820466</v>
      </c>
      <c r="T10" s="46">
        <v>174.83596447820466</v>
      </c>
      <c r="U10" s="41"/>
      <c r="V10" s="20"/>
    </row>
    <row r="11" spans="1:22" ht="18" customHeight="1" x14ac:dyDescent="0.2">
      <c r="A11" s="22">
        <v>1</v>
      </c>
      <c r="B11" s="29" t="s">
        <v>14</v>
      </c>
      <c r="C11" s="23">
        <v>163198</v>
      </c>
      <c r="D11" s="23">
        <v>107352</v>
      </c>
      <c r="E11" s="23">
        <v>318638</v>
      </c>
      <c r="F11" s="23">
        <v>150222</v>
      </c>
      <c r="G11" s="23">
        <v>58775.438999999998</v>
      </c>
      <c r="H11" s="24">
        <v>48116.991000000002</v>
      </c>
      <c r="I11" s="24">
        <v>20910</v>
      </c>
      <c r="J11" s="24">
        <v>20684.976999999999</v>
      </c>
      <c r="K11" s="24"/>
      <c r="L11" s="49">
        <f t="shared" ref="L11:L36" si="0">SUM(C11:J11)</f>
        <v>887897.40700000001</v>
      </c>
      <c r="Q11" s="44" t="s">
        <v>51</v>
      </c>
      <c r="R11" s="45">
        <v>171757603.84962624</v>
      </c>
      <c r="S11" s="43">
        <f t="shared" ref="S11:S33" si="1">R11/1000000</f>
        <v>171.75760384962624</v>
      </c>
      <c r="T11" s="46">
        <v>171.75760384962624</v>
      </c>
      <c r="U11" s="44"/>
    </row>
    <row r="12" spans="1:22" ht="18" customHeight="1" x14ac:dyDescent="0.2">
      <c r="A12" s="22">
        <v>2</v>
      </c>
      <c r="B12" s="29" t="s">
        <v>8</v>
      </c>
      <c r="C12" s="23">
        <v>10014</v>
      </c>
      <c r="D12" s="23">
        <v>27258</v>
      </c>
      <c r="E12" s="23">
        <v>27176</v>
      </c>
      <c r="F12" s="23">
        <v>60604</v>
      </c>
      <c r="G12" s="23">
        <v>228987.304</v>
      </c>
      <c r="H12" s="24">
        <v>207937.92499999999</v>
      </c>
      <c r="I12" s="24">
        <v>93853</v>
      </c>
      <c r="J12" s="24">
        <v>119905.14178289475</v>
      </c>
      <c r="K12" s="24"/>
      <c r="L12" s="49">
        <f t="shared" si="0"/>
        <v>775735.37078289478</v>
      </c>
      <c r="Q12" s="44" t="s">
        <v>46</v>
      </c>
      <c r="R12" s="45">
        <v>138503871.87921011</v>
      </c>
      <c r="S12" s="43">
        <f t="shared" si="1"/>
        <v>138.50387187921012</v>
      </c>
      <c r="T12" s="46">
        <v>138.50387187921012</v>
      </c>
      <c r="U12" s="44"/>
    </row>
    <row r="13" spans="1:22" ht="18" customHeight="1" x14ac:dyDescent="0.2">
      <c r="A13" s="22">
        <v>3</v>
      </c>
      <c r="B13" s="29" t="s">
        <v>10</v>
      </c>
      <c r="C13" s="23">
        <v>28903</v>
      </c>
      <c r="D13" s="23">
        <v>57959</v>
      </c>
      <c r="E13" s="23">
        <v>91792</v>
      </c>
      <c r="F13" s="23">
        <v>174683</v>
      </c>
      <c r="G13" s="23">
        <v>206610.761</v>
      </c>
      <c r="H13" s="24">
        <v>102974.63099999999</v>
      </c>
      <c r="I13" s="24">
        <v>45572</v>
      </c>
      <c r="J13" s="24">
        <v>66088.123401631587</v>
      </c>
      <c r="K13" s="24"/>
      <c r="L13" s="49">
        <f t="shared" si="0"/>
        <v>774582.51540163159</v>
      </c>
      <c r="Q13" t="s">
        <v>47</v>
      </c>
      <c r="R13" s="43">
        <v>122637481.41655658</v>
      </c>
      <c r="S13" s="43">
        <f t="shared" si="1"/>
        <v>122.63748141655658</v>
      </c>
      <c r="T13" s="46">
        <v>122.63748141655658</v>
      </c>
    </row>
    <row r="14" spans="1:22" ht="18" customHeight="1" x14ac:dyDescent="0.2">
      <c r="A14" s="22">
        <v>4</v>
      </c>
      <c r="B14" s="29" t="s">
        <v>3</v>
      </c>
      <c r="C14" s="23">
        <v>47014</v>
      </c>
      <c r="D14" s="23">
        <v>47496</v>
      </c>
      <c r="E14" s="23">
        <v>54564</v>
      </c>
      <c r="F14" s="23">
        <v>124166</v>
      </c>
      <c r="G14" s="23">
        <v>175706.27299999999</v>
      </c>
      <c r="H14" s="24">
        <v>99220.698999999993</v>
      </c>
      <c r="I14" s="24">
        <v>62545</v>
      </c>
      <c r="J14" s="24">
        <v>51338.739315789469</v>
      </c>
      <c r="K14" s="24"/>
      <c r="L14" s="49">
        <f t="shared" si="0"/>
        <v>662050.71131578938</v>
      </c>
      <c r="Q14" t="s">
        <v>44</v>
      </c>
      <c r="R14" s="43">
        <v>105730051.4171699</v>
      </c>
      <c r="S14" s="43">
        <f t="shared" si="1"/>
        <v>105.7300514171699</v>
      </c>
      <c r="T14" s="46">
        <v>105.7300514171699</v>
      </c>
    </row>
    <row r="15" spans="1:22" ht="18" customHeight="1" x14ac:dyDescent="0.2">
      <c r="A15" s="22">
        <v>5</v>
      </c>
      <c r="B15" s="29" t="s">
        <v>12</v>
      </c>
      <c r="C15" s="23">
        <v>5605</v>
      </c>
      <c r="D15" s="23">
        <v>4461</v>
      </c>
      <c r="E15" s="23">
        <v>3822</v>
      </c>
      <c r="F15" s="23">
        <v>113520</v>
      </c>
      <c r="G15" s="23">
        <v>159278.13800000001</v>
      </c>
      <c r="H15" s="24">
        <v>83419.485000000001</v>
      </c>
      <c r="I15" s="24">
        <v>57038</v>
      </c>
      <c r="J15" s="24">
        <v>204100.42444801974</v>
      </c>
      <c r="K15" s="24"/>
      <c r="L15" s="49">
        <f t="shared" si="0"/>
        <v>631244.04744801973</v>
      </c>
      <c r="Q15" t="s">
        <v>53</v>
      </c>
      <c r="R15" s="43">
        <v>93460019.950000003</v>
      </c>
      <c r="S15" s="43">
        <f t="shared" si="1"/>
        <v>93.460019950000003</v>
      </c>
      <c r="T15" s="46">
        <v>93.460019950000003</v>
      </c>
    </row>
    <row r="16" spans="1:22" ht="18" customHeight="1" x14ac:dyDescent="0.2">
      <c r="A16" s="22">
        <v>6</v>
      </c>
      <c r="B16" s="29" t="s">
        <v>19</v>
      </c>
      <c r="C16" s="23">
        <v>175889</v>
      </c>
      <c r="D16" s="23">
        <v>3864</v>
      </c>
      <c r="E16" s="23">
        <v>107466</v>
      </c>
      <c r="F16" s="23">
        <v>83637</v>
      </c>
      <c r="G16" s="23">
        <v>87924.773000000001</v>
      </c>
      <c r="H16" s="24">
        <v>92238.077999999994</v>
      </c>
      <c r="I16" s="24">
        <v>20825</v>
      </c>
      <c r="J16" s="24">
        <v>14000</v>
      </c>
      <c r="K16" s="24"/>
      <c r="L16" s="49">
        <f t="shared" si="0"/>
        <v>585843.85100000002</v>
      </c>
      <c r="Q16" t="s">
        <v>43</v>
      </c>
      <c r="R16" s="43">
        <v>79882194.421086982</v>
      </c>
      <c r="S16" s="43">
        <f t="shared" si="1"/>
        <v>79.882194421086979</v>
      </c>
      <c r="T16" s="46">
        <v>79.882194421086979</v>
      </c>
    </row>
    <row r="17" spans="1:20" ht="18" customHeight="1" x14ac:dyDescent="0.2">
      <c r="A17" s="22">
        <v>7</v>
      </c>
      <c r="B17" s="29" t="s">
        <v>11</v>
      </c>
      <c r="C17" s="23">
        <v>193090</v>
      </c>
      <c r="D17" s="23">
        <v>31875</v>
      </c>
      <c r="E17" s="23">
        <v>104097</v>
      </c>
      <c r="F17" s="23">
        <v>74636</v>
      </c>
      <c r="G17" s="23">
        <v>58036.266000000003</v>
      </c>
      <c r="H17" s="24">
        <v>50000</v>
      </c>
      <c r="I17" s="24">
        <v>35255</v>
      </c>
      <c r="J17" s="24">
        <v>35254.536</v>
      </c>
      <c r="K17" s="24"/>
      <c r="L17" s="49">
        <f t="shared" si="0"/>
        <v>582243.80200000003</v>
      </c>
      <c r="Q17" t="s">
        <v>19</v>
      </c>
      <c r="R17" s="43">
        <v>42611000</v>
      </c>
      <c r="S17" s="43">
        <f t="shared" si="1"/>
        <v>42.610999999999997</v>
      </c>
      <c r="T17" s="46">
        <v>42.610999999999997</v>
      </c>
    </row>
    <row r="18" spans="1:20" ht="18" customHeight="1" x14ac:dyDescent="0.2">
      <c r="A18" s="22">
        <v>8</v>
      </c>
      <c r="B18" s="29" t="s">
        <v>7</v>
      </c>
      <c r="C18" s="23">
        <v>29429</v>
      </c>
      <c r="D18" s="23">
        <v>41292</v>
      </c>
      <c r="E18" s="23">
        <v>44589</v>
      </c>
      <c r="F18" s="23">
        <v>98200</v>
      </c>
      <c r="G18" s="23">
        <v>68767.221999999994</v>
      </c>
      <c r="H18" s="24">
        <v>52930.949000000001</v>
      </c>
      <c r="I18" s="24">
        <v>42914</v>
      </c>
      <c r="J18" s="24">
        <v>53761.857494342112</v>
      </c>
      <c r="K18" s="24"/>
      <c r="L18" s="49">
        <f t="shared" si="0"/>
        <v>431884.02849434211</v>
      </c>
      <c r="Q18" t="s">
        <v>54</v>
      </c>
      <c r="R18" s="43">
        <v>39116820.597355954</v>
      </c>
      <c r="S18" s="43">
        <f t="shared" si="1"/>
        <v>39.116820597355954</v>
      </c>
      <c r="T18" s="46">
        <v>39.116820597355954</v>
      </c>
    </row>
    <row r="19" spans="1:20" ht="18" customHeight="1" x14ac:dyDescent="0.2">
      <c r="A19" s="22">
        <v>9</v>
      </c>
      <c r="B19" s="29" t="s">
        <v>6</v>
      </c>
      <c r="C19" s="23">
        <v>16771</v>
      </c>
      <c r="D19" s="23">
        <v>5001</v>
      </c>
      <c r="E19" s="23">
        <v>18413</v>
      </c>
      <c r="F19" s="23">
        <v>28729</v>
      </c>
      <c r="G19" s="23">
        <v>99398.857000000004</v>
      </c>
      <c r="H19" s="24">
        <v>79344.002999999997</v>
      </c>
      <c r="I19" s="24">
        <v>71452</v>
      </c>
      <c r="J19" s="24">
        <v>97205.67081907895</v>
      </c>
      <c r="K19" s="24"/>
      <c r="L19" s="49">
        <f t="shared" si="0"/>
        <v>416314.53081907891</v>
      </c>
      <c r="Q19" t="s">
        <v>55</v>
      </c>
      <c r="R19" s="43">
        <v>35254536</v>
      </c>
      <c r="S19" s="43">
        <f t="shared" si="1"/>
        <v>35.254536000000002</v>
      </c>
      <c r="T19" s="46">
        <v>35.254536000000002</v>
      </c>
    </row>
    <row r="20" spans="1:20" ht="18" customHeight="1" x14ac:dyDescent="0.2">
      <c r="A20" s="22">
        <v>10</v>
      </c>
      <c r="B20" s="29" t="s">
        <v>4</v>
      </c>
      <c r="C20" s="23">
        <v>31313</v>
      </c>
      <c r="D20" s="23">
        <v>47843</v>
      </c>
      <c r="E20" s="23">
        <v>51285</v>
      </c>
      <c r="F20" s="23">
        <v>76232</v>
      </c>
      <c r="G20" s="23">
        <v>70869.915999999997</v>
      </c>
      <c r="H20" s="24">
        <v>65033.152999999998</v>
      </c>
      <c r="I20" s="24">
        <v>25825</v>
      </c>
      <c r="J20" s="24">
        <v>24010.378581315788</v>
      </c>
      <c r="K20" s="24"/>
      <c r="L20" s="49">
        <f t="shared" si="0"/>
        <v>392411.44758131576</v>
      </c>
      <c r="Q20" t="s">
        <v>49</v>
      </c>
      <c r="R20" s="43">
        <v>24930781.05108536</v>
      </c>
      <c r="S20" s="43">
        <f t="shared" si="1"/>
        <v>24.930781051085361</v>
      </c>
      <c r="T20" s="46">
        <v>24.930781051085361</v>
      </c>
    </row>
    <row r="21" spans="1:20" ht="18" customHeight="1" x14ac:dyDescent="0.2">
      <c r="A21" s="22">
        <v>11</v>
      </c>
      <c r="B21" s="29" t="s">
        <v>5</v>
      </c>
      <c r="C21" s="23">
        <v>26452</v>
      </c>
      <c r="D21" s="23">
        <v>17197</v>
      </c>
      <c r="E21" s="23">
        <v>26131</v>
      </c>
      <c r="F21" s="23">
        <v>29825</v>
      </c>
      <c r="G21" s="23">
        <v>51716.199000000001</v>
      </c>
      <c r="H21" s="24">
        <v>25452.958999999999</v>
      </c>
      <c r="I21" s="24">
        <v>28069</v>
      </c>
      <c r="J21" s="24">
        <v>127109.60669721052</v>
      </c>
      <c r="K21" s="24"/>
      <c r="L21" s="49">
        <f t="shared" si="0"/>
        <v>331952.76469721051</v>
      </c>
      <c r="Q21" t="s">
        <v>15</v>
      </c>
      <c r="R21" s="43">
        <v>24286431.902268648</v>
      </c>
      <c r="S21" s="43">
        <f t="shared" si="1"/>
        <v>24.286431902268649</v>
      </c>
      <c r="T21" s="46">
        <v>24.286431902268649</v>
      </c>
    </row>
    <row r="22" spans="1:20" ht="18" customHeight="1" x14ac:dyDescent="0.2">
      <c r="A22" s="22">
        <v>12</v>
      </c>
      <c r="B22" s="29" t="s">
        <v>20</v>
      </c>
      <c r="C22" s="23">
        <v>3571</v>
      </c>
      <c r="D22" s="23">
        <v>38000</v>
      </c>
      <c r="E22" s="23">
        <v>52969</v>
      </c>
      <c r="F22" s="23">
        <v>44590</v>
      </c>
      <c r="G22" s="23">
        <v>22041.286</v>
      </c>
      <c r="H22" s="24">
        <v>11440.248</v>
      </c>
      <c r="I22" s="24">
        <v>58958</v>
      </c>
      <c r="J22" s="24">
        <v>38286.786101973688</v>
      </c>
      <c r="K22" s="24"/>
      <c r="L22" s="49">
        <f t="shared" si="0"/>
        <v>269856.32010197366</v>
      </c>
      <c r="Q22" t="s">
        <v>45</v>
      </c>
      <c r="R22" s="43">
        <v>22663371.15064469</v>
      </c>
      <c r="S22" s="43">
        <f t="shared" si="1"/>
        <v>22.663371150644689</v>
      </c>
      <c r="T22" s="46">
        <v>22.663371150644689</v>
      </c>
    </row>
    <row r="23" spans="1:20" ht="18" customHeight="1" x14ac:dyDescent="0.2">
      <c r="A23" s="22">
        <v>13</v>
      </c>
      <c r="B23" s="29" t="s">
        <v>9</v>
      </c>
      <c r="C23" s="23">
        <v>17202</v>
      </c>
      <c r="D23" s="23">
        <v>26714</v>
      </c>
      <c r="E23" s="23">
        <v>25023</v>
      </c>
      <c r="F23" s="23">
        <v>46771</v>
      </c>
      <c r="G23" s="23">
        <v>42234.510999999999</v>
      </c>
      <c r="H23" s="24">
        <v>36180.737999999998</v>
      </c>
      <c r="I23" s="24">
        <v>27423</v>
      </c>
      <c r="J23" s="24">
        <v>9270.5296118421065</v>
      </c>
      <c r="K23" s="24"/>
      <c r="L23" s="49">
        <f t="shared" si="0"/>
        <v>230818.77861184211</v>
      </c>
      <c r="Q23" t="s">
        <v>56</v>
      </c>
      <c r="R23" s="43">
        <v>16735829.958312387</v>
      </c>
      <c r="S23" s="43">
        <f t="shared" si="1"/>
        <v>16.735829958312387</v>
      </c>
      <c r="T23" s="46">
        <v>16.735829958312387</v>
      </c>
    </row>
    <row r="24" spans="1:20" ht="18" customHeight="1" x14ac:dyDescent="0.2">
      <c r="A24" s="22">
        <v>14</v>
      </c>
      <c r="B24" s="29" t="s">
        <v>16</v>
      </c>
      <c r="C24" s="23">
        <v>9327</v>
      </c>
      <c r="D24" s="23">
        <v>28233</v>
      </c>
      <c r="E24" s="23">
        <v>33641</v>
      </c>
      <c r="F24" s="23">
        <v>36523</v>
      </c>
      <c r="G24" s="23">
        <v>46074.728000000003</v>
      </c>
      <c r="H24" s="24">
        <v>38991.411</v>
      </c>
      <c r="I24" s="24">
        <v>15710</v>
      </c>
      <c r="J24" s="24">
        <v>16763.952557090724</v>
      </c>
      <c r="K24" s="24"/>
      <c r="L24" s="49">
        <f t="shared" si="0"/>
        <v>225264.09155709072</v>
      </c>
      <c r="Q24" t="s">
        <v>57</v>
      </c>
      <c r="R24" s="43">
        <v>13834955.993308306</v>
      </c>
      <c r="S24" s="43">
        <f t="shared" si="1"/>
        <v>13.834955993308306</v>
      </c>
      <c r="T24" s="46">
        <v>13.834955993308306</v>
      </c>
    </row>
    <row r="25" spans="1:20" ht="18" customHeight="1" x14ac:dyDescent="0.2">
      <c r="A25" s="22">
        <v>15</v>
      </c>
      <c r="B25" s="29" t="s">
        <v>21</v>
      </c>
      <c r="C25" s="23">
        <v>12184</v>
      </c>
      <c r="D25" s="23">
        <v>8535</v>
      </c>
      <c r="E25" s="23">
        <v>37032</v>
      </c>
      <c r="F25" s="23">
        <v>30403</v>
      </c>
      <c r="G25" s="23">
        <v>30835.657999999999</v>
      </c>
      <c r="H25" s="24">
        <v>42862.81</v>
      </c>
      <c r="I25" s="24">
        <v>43966</v>
      </c>
      <c r="J25" s="24" t="s">
        <v>13</v>
      </c>
      <c r="K25" s="24"/>
      <c r="L25" s="49">
        <f t="shared" si="0"/>
        <v>205818.46799999999</v>
      </c>
      <c r="Q25" t="s">
        <v>50</v>
      </c>
      <c r="R25" s="43">
        <v>8476676.6175942533</v>
      </c>
      <c r="S25" s="43">
        <f t="shared" si="1"/>
        <v>8.4766766175942525</v>
      </c>
      <c r="T25" s="46">
        <v>8.4766766175942525</v>
      </c>
    </row>
    <row r="26" spans="1:20" ht="18" customHeight="1" x14ac:dyDescent="0.2">
      <c r="A26" s="22">
        <v>16</v>
      </c>
      <c r="B26" s="29" t="s">
        <v>35</v>
      </c>
      <c r="C26" s="25" t="s">
        <v>13</v>
      </c>
      <c r="D26" s="25" t="s">
        <v>13</v>
      </c>
      <c r="E26" s="25" t="s">
        <v>13</v>
      </c>
      <c r="F26" s="25" t="s">
        <v>13</v>
      </c>
      <c r="G26" s="23">
        <v>2727.8319999999999</v>
      </c>
      <c r="H26" s="24">
        <v>10943.337</v>
      </c>
      <c r="I26" s="24">
        <v>57509</v>
      </c>
      <c r="J26" s="24">
        <v>110612.32498359999</v>
      </c>
      <c r="K26" s="24"/>
      <c r="L26" s="49">
        <f t="shared" si="0"/>
        <v>181792.4939836</v>
      </c>
      <c r="Q26" t="s">
        <v>58</v>
      </c>
      <c r="R26" s="43">
        <v>5000000</v>
      </c>
      <c r="S26" s="43">
        <f t="shared" si="1"/>
        <v>5</v>
      </c>
      <c r="T26" s="46">
        <v>5</v>
      </c>
    </row>
    <row r="27" spans="1:20" ht="18" customHeight="1" x14ac:dyDescent="0.2">
      <c r="A27" s="22">
        <v>17</v>
      </c>
      <c r="B27" s="29" t="s">
        <v>15</v>
      </c>
      <c r="C27" s="23">
        <v>11242</v>
      </c>
      <c r="D27" s="23">
        <v>16414</v>
      </c>
      <c r="E27" s="23">
        <v>13035</v>
      </c>
      <c r="F27" s="23">
        <v>20812</v>
      </c>
      <c r="G27" s="23">
        <v>22781.998</v>
      </c>
      <c r="H27" s="24">
        <v>19792.679</v>
      </c>
      <c r="I27" s="24">
        <v>31428</v>
      </c>
      <c r="J27" s="24">
        <v>16699.887434210526</v>
      </c>
      <c r="K27" s="24"/>
      <c r="L27" s="49">
        <f t="shared" si="0"/>
        <v>152205.56443421054</v>
      </c>
      <c r="Q27" t="s">
        <v>59</v>
      </c>
      <c r="R27" s="43">
        <v>1119717590.6824241</v>
      </c>
      <c r="S27" s="43">
        <f t="shared" si="1"/>
        <v>1119.7175906824241</v>
      </c>
      <c r="T27" s="46">
        <v>1119.7175906824241</v>
      </c>
    </row>
    <row r="28" spans="1:20" ht="18" customHeight="1" x14ac:dyDescent="0.2">
      <c r="A28" s="22">
        <v>18</v>
      </c>
      <c r="B28" s="29" t="s">
        <v>22</v>
      </c>
      <c r="C28" s="25" t="s">
        <v>13</v>
      </c>
      <c r="D28" s="23">
        <v>0.63200000000000001</v>
      </c>
      <c r="E28" s="25" t="s">
        <v>13</v>
      </c>
      <c r="F28" s="25" t="s">
        <v>13</v>
      </c>
      <c r="G28" s="25" t="s">
        <v>13</v>
      </c>
      <c r="H28" s="24">
        <v>1000</v>
      </c>
      <c r="I28" s="24">
        <v>1674</v>
      </c>
      <c r="J28" s="24">
        <v>5000</v>
      </c>
      <c r="K28" s="24"/>
      <c r="L28" s="49">
        <f t="shared" si="0"/>
        <v>7674.6319999999996</v>
      </c>
      <c r="Q28" t="s">
        <v>25</v>
      </c>
      <c r="R28" s="43">
        <v>126795784.63968174</v>
      </c>
      <c r="S28" s="43">
        <f t="shared" si="1"/>
        <v>126.79578463968174</v>
      </c>
      <c r="T28" s="46">
        <v>126.79578463968174</v>
      </c>
    </row>
    <row r="29" spans="1:20" ht="18" customHeight="1" x14ac:dyDescent="0.2">
      <c r="A29" s="127" t="s">
        <v>23</v>
      </c>
      <c r="B29" s="127"/>
      <c r="C29" s="48">
        <f t="shared" ref="C29:J29" si="2">SUM(C11:C28)</f>
        <v>781204</v>
      </c>
      <c r="D29" s="48">
        <f t="shared" si="2"/>
        <v>509494.63199999998</v>
      </c>
      <c r="E29" s="48">
        <f t="shared" si="2"/>
        <v>1009673</v>
      </c>
      <c r="F29" s="48">
        <f t="shared" si="2"/>
        <v>1193553</v>
      </c>
      <c r="G29" s="48">
        <f t="shared" si="2"/>
        <v>1432767.1609999998</v>
      </c>
      <c r="H29" s="48">
        <f t="shared" si="2"/>
        <v>1067880.0960000001</v>
      </c>
      <c r="I29" s="48">
        <f t="shared" si="2"/>
        <v>740926</v>
      </c>
      <c r="J29" s="48">
        <f t="shared" si="2"/>
        <v>1010092.9362289999</v>
      </c>
      <c r="K29" s="48"/>
      <c r="L29" s="49">
        <f t="shared" si="0"/>
        <v>7745590.8252289994</v>
      </c>
      <c r="Q29" t="s">
        <v>33</v>
      </c>
      <c r="R29" s="43">
        <v>26521144.036611713</v>
      </c>
      <c r="S29" s="43">
        <f t="shared" si="1"/>
        <v>26.521144036611712</v>
      </c>
      <c r="T29" s="46">
        <v>26.521144036611712</v>
      </c>
    </row>
    <row r="30" spans="1:20" ht="18" customHeight="1" x14ac:dyDescent="0.2">
      <c r="A30" s="22">
        <v>1</v>
      </c>
      <c r="B30" s="29" t="s">
        <v>24</v>
      </c>
      <c r="C30" s="23">
        <v>99027</v>
      </c>
      <c r="D30" s="23">
        <v>73463</v>
      </c>
      <c r="E30" s="23">
        <v>95526</v>
      </c>
      <c r="F30" s="23">
        <v>123716</v>
      </c>
      <c r="G30" s="23">
        <v>194445.84599999999</v>
      </c>
      <c r="H30" s="24">
        <v>166043.473</v>
      </c>
      <c r="I30" s="24">
        <v>35218</v>
      </c>
      <c r="J30" s="24">
        <v>15314.598187046053</v>
      </c>
      <c r="K30" s="24"/>
      <c r="L30" s="49">
        <f t="shared" si="0"/>
        <v>802753.91718704603</v>
      </c>
      <c r="Q30" t="s">
        <v>26</v>
      </c>
      <c r="R30" s="43">
        <v>11746614.105709154</v>
      </c>
      <c r="S30" s="43">
        <f t="shared" si="1"/>
        <v>11.746614105709154</v>
      </c>
      <c r="T30" s="46">
        <v>11.746614105709154</v>
      </c>
    </row>
    <row r="31" spans="1:20" ht="18" customHeight="1" x14ac:dyDescent="0.2">
      <c r="A31" s="22">
        <v>2</v>
      </c>
      <c r="B31" s="29" t="s">
        <v>25</v>
      </c>
      <c r="C31" s="23">
        <v>110176</v>
      </c>
      <c r="D31" s="23">
        <v>72102</v>
      </c>
      <c r="E31" s="23">
        <v>50772</v>
      </c>
      <c r="F31" s="23">
        <v>73386</v>
      </c>
      <c r="G31" s="23">
        <v>62042.159</v>
      </c>
      <c r="H31" s="24">
        <v>130758.099</v>
      </c>
      <c r="I31" s="24">
        <v>101015</v>
      </c>
      <c r="J31" s="24">
        <v>68673.252773684217</v>
      </c>
      <c r="K31" s="24"/>
      <c r="L31" s="49">
        <f t="shared" si="0"/>
        <v>668924.51077368413</v>
      </c>
      <c r="Q31" t="s">
        <v>37</v>
      </c>
      <c r="R31" s="43">
        <v>40349851.424840875</v>
      </c>
      <c r="S31" s="43">
        <f t="shared" si="1"/>
        <v>40.349851424840878</v>
      </c>
      <c r="T31" s="46">
        <v>40.349851424840878</v>
      </c>
    </row>
    <row r="32" spans="1:20" ht="18" customHeight="1" x14ac:dyDescent="0.2">
      <c r="A32" s="22">
        <v>3</v>
      </c>
      <c r="B32" s="29" t="s">
        <v>26</v>
      </c>
      <c r="C32" s="23">
        <v>23689</v>
      </c>
      <c r="D32" s="23">
        <v>25754</v>
      </c>
      <c r="E32" s="23">
        <v>22060</v>
      </c>
      <c r="F32" s="23">
        <v>31352</v>
      </c>
      <c r="G32" s="23">
        <v>12899.874</v>
      </c>
      <c r="H32" s="24">
        <v>10808.038</v>
      </c>
      <c r="I32" s="25" t="s">
        <v>13</v>
      </c>
      <c r="J32" s="24">
        <v>12233.739440789475</v>
      </c>
      <c r="K32" s="24"/>
      <c r="L32" s="49">
        <f t="shared" si="0"/>
        <v>138796.65144078946</v>
      </c>
      <c r="Q32" t="s">
        <v>60</v>
      </c>
      <c r="R32" s="43">
        <v>205413394.2068435</v>
      </c>
      <c r="S32" s="43">
        <f t="shared" si="1"/>
        <v>205.41339420684349</v>
      </c>
      <c r="T32" s="46">
        <v>205.41339420684349</v>
      </c>
    </row>
    <row r="33" spans="1:23" ht="18" customHeight="1" x14ac:dyDescent="0.2">
      <c r="A33" s="22">
        <v>4</v>
      </c>
      <c r="B33" s="29" t="s">
        <v>27</v>
      </c>
      <c r="C33" s="23">
        <v>63</v>
      </c>
      <c r="D33" s="23">
        <v>194</v>
      </c>
      <c r="E33" s="23">
        <v>7417</v>
      </c>
      <c r="F33" s="23">
        <v>8538</v>
      </c>
      <c r="G33" s="23">
        <v>1574.6559999999999</v>
      </c>
      <c r="H33" s="25" t="s">
        <v>13</v>
      </c>
      <c r="I33" s="25" t="s">
        <v>13</v>
      </c>
      <c r="J33" s="25" t="s">
        <v>13</v>
      </c>
      <c r="K33" s="25"/>
      <c r="L33" s="49">
        <f t="shared" si="0"/>
        <v>17786.655999999999</v>
      </c>
      <c r="Q33" t="s">
        <v>61</v>
      </c>
      <c r="R33" s="43">
        <v>1325130984.8892674</v>
      </c>
      <c r="S33" s="43">
        <f t="shared" si="1"/>
        <v>1325.1309848892674</v>
      </c>
      <c r="T33" s="46">
        <v>1325.1309848892674</v>
      </c>
    </row>
    <row r="34" spans="1:23" ht="18" customHeight="1" x14ac:dyDescent="0.2">
      <c r="A34" s="22">
        <v>5</v>
      </c>
      <c r="B34" s="29" t="s">
        <v>28</v>
      </c>
      <c r="C34" s="23">
        <v>101</v>
      </c>
      <c r="D34" s="23">
        <v>1135</v>
      </c>
      <c r="E34" s="25" t="s">
        <v>13</v>
      </c>
      <c r="F34" s="25" t="s">
        <v>13</v>
      </c>
      <c r="G34" s="25" t="s">
        <v>13</v>
      </c>
      <c r="H34" s="25" t="s">
        <v>13</v>
      </c>
      <c r="I34" s="25" t="s">
        <v>13</v>
      </c>
      <c r="J34" s="25" t="s">
        <v>13</v>
      </c>
      <c r="K34" s="25"/>
      <c r="L34" s="49">
        <f t="shared" si="0"/>
        <v>1236</v>
      </c>
    </row>
    <row r="35" spans="1:23" ht="18" customHeight="1" x14ac:dyDescent="0.2">
      <c r="A35" s="22">
        <v>6</v>
      </c>
      <c r="B35" s="29" t="s">
        <v>29</v>
      </c>
      <c r="C35" s="23">
        <v>5465</v>
      </c>
      <c r="D35" s="23">
        <v>18728</v>
      </c>
      <c r="E35" s="23">
        <v>11928</v>
      </c>
      <c r="F35" s="23">
        <v>10273</v>
      </c>
      <c r="G35" s="23">
        <v>19674.940999999999</v>
      </c>
      <c r="H35" s="24">
        <v>134563.02299999999</v>
      </c>
      <c r="I35" s="24">
        <v>209050</v>
      </c>
      <c r="J35" s="24">
        <v>20745.976285480265</v>
      </c>
      <c r="K35" s="24"/>
      <c r="L35" s="49">
        <f t="shared" si="0"/>
        <v>430427.94028548023</v>
      </c>
    </row>
    <row r="36" spans="1:23" ht="18" customHeight="1" x14ac:dyDescent="0.2">
      <c r="A36" s="127" t="s">
        <v>30</v>
      </c>
      <c r="B36" s="127"/>
      <c r="C36" s="48">
        <f t="shared" ref="C36:H36" si="3">SUM(C30:C35)</f>
        <v>238521</v>
      </c>
      <c r="D36" s="48">
        <f t="shared" si="3"/>
        <v>191376</v>
      </c>
      <c r="E36" s="48">
        <f t="shared" si="3"/>
        <v>187703</v>
      </c>
      <c r="F36" s="48">
        <f t="shared" si="3"/>
        <v>247265</v>
      </c>
      <c r="G36" s="48">
        <f t="shared" si="3"/>
        <v>290637.47600000002</v>
      </c>
      <c r="H36" s="48">
        <f t="shared" si="3"/>
        <v>442172.63299999997</v>
      </c>
      <c r="I36" s="48">
        <f>SUM(I30:I35)</f>
        <v>345283</v>
      </c>
      <c r="J36" s="48">
        <f>SUM(J30:J35)</f>
        <v>116967.56668700001</v>
      </c>
      <c r="K36" s="48"/>
      <c r="L36" s="49">
        <f t="shared" si="0"/>
        <v>2059925.6756869999</v>
      </c>
    </row>
    <row r="37" spans="1:23" ht="23.85" customHeight="1" x14ac:dyDescent="0.25">
      <c r="A37" s="124" t="s">
        <v>18</v>
      </c>
      <c r="B37" s="124"/>
      <c r="C37" s="50">
        <f>SUM(C36,C29)</f>
        <v>1019725</v>
      </c>
      <c r="D37" s="50">
        <f>SUM(D36,D29)</f>
        <v>700870.63199999998</v>
      </c>
      <c r="E37" s="50">
        <f>SUM(E36,E29)</f>
        <v>1197376</v>
      </c>
      <c r="F37" s="50">
        <f>SUM(F36,F29)</f>
        <v>1440818</v>
      </c>
      <c r="G37" s="50">
        <f>SUM(G36,G29)</f>
        <v>1723404.6369999999</v>
      </c>
      <c r="H37" s="50">
        <f>SUM(H29)+H36</f>
        <v>1510052.7290000001</v>
      </c>
      <c r="I37" s="50">
        <f>SUM(I29,I36)</f>
        <v>1086209</v>
      </c>
      <c r="J37" s="50">
        <f>SUM(J29,J36)</f>
        <v>1127060.5029159999</v>
      </c>
      <c r="K37" s="50"/>
      <c r="L37" s="50">
        <f>SUM(L29,L36)</f>
        <v>9805516.5009159986</v>
      </c>
    </row>
    <row r="38" spans="1:23" x14ac:dyDescent="0.2">
      <c r="L38" s="10"/>
    </row>
    <row r="39" spans="1:23" x14ac:dyDescent="0.2">
      <c r="L39" s="10"/>
      <c r="N39" s="38"/>
      <c r="O39" s="20"/>
      <c r="P39" s="20"/>
    </row>
    <row r="40" spans="1:23" x14ac:dyDescent="0.2">
      <c r="L40" s="38"/>
      <c r="M40" s="20"/>
      <c r="N40" s="38"/>
      <c r="O40" s="20"/>
      <c r="P40" s="20"/>
    </row>
    <row r="41" spans="1:23" ht="17.850000000000001" customHeight="1" x14ac:dyDescent="0.2">
      <c r="C41" s="123" t="s">
        <v>42</v>
      </c>
      <c r="D41" s="123"/>
      <c r="E41" s="123"/>
      <c r="F41" s="123"/>
      <c r="G41" s="123"/>
      <c r="H41" s="123"/>
      <c r="I41" s="123"/>
      <c r="J41" s="123"/>
      <c r="K41" s="37"/>
      <c r="L41" s="26"/>
      <c r="M41" s="26"/>
      <c r="N41" s="26"/>
      <c r="O41" s="26"/>
      <c r="P41" s="20"/>
    </row>
    <row r="42" spans="1:23" ht="27.6" customHeight="1" x14ac:dyDescent="0.2">
      <c r="C42" s="123"/>
      <c r="D42" s="123"/>
      <c r="E42" s="123"/>
      <c r="F42" s="123"/>
      <c r="G42" s="123"/>
      <c r="H42" s="123"/>
      <c r="I42" s="123"/>
      <c r="J42" s="123"/>
      <c r="K42" s="37"/>
      <c r="L42" s="26"/>
      <c r="M42" s="26"/>
      <c r="N42" s="38"/>
      <c r="O42" s="20"/>
      <c r="P42" s="20"/>
    </row>
    <row r="43" spans="1:23" x14ac:dyDescent="0.2">
      <c r="D43" s="10"/>
      <c r="E43" s="19"/>
      <c r="F43" s="20"/>
      <c r="G43" s="21"/>
      <c r="H43" s="30"/>
      <c r="I43" s="30"/>
      <c r="J43" s="30"/>
      <c r="K43" s="30"/>
      <c r="L43" s="32"/>
      <c r="M43" s="33"/>
      <c r="N43" s="28"/>
      <c r="O43" s="20"/>
      <c r="P43" s="20"/>
    </row>
    <row r="44" spans="1:23" x14ac:dyDescent="0.2">
      <c r="D44" s="10"/>
      <c r="E44" s="19"/>
      <c r="F44" s="20"/>
      <c r="G44" s="21"/>
      <c r="H44" s="30"/>
      <c r="I44" s="30"/>
      <c r="J44" s="30"/>
      <c r="K44" s="30"/>
      <c r="L44" s="32"/>
      <c r="M44" s="33"/>
      <c r="N44" s="28"/>
    </row>
    <row r="45" spans="1:23" x14ac:dyDescent="0.2">
      <c r="D45" s="10"/>
      <c r="E45" s="19"/>
      <c r="F45" s="20"/>
      <c r="G45" s="21"/>
      <c r="H45" s="30"/>
      <c r="I45" s="30"/>
      <c r="J45" s="30"/>
      <c r="K45" s="30"/>
      <c r="L45" s="32"/>
      <c r="M45" s="34"/>
      <c r="N45" s="28"/>
      <c r="W45">
        <v>2016</v>
      </c>
    </row>
    <row r="46" spans="1:23" ht="15.75" x14ac:dyDescent="0.25">
      <c r="D46" s="10"/>
      <c r="E46" s="19"/>
      <c r="F46" s="20"/>
      <c r="G46" s="21"/>
      <c r="H46" s="30"/>
      <c r="I46" s="30"/>
      <c r="J46" s="30"/>
      <c r="K46" s="30"/>
      <c r="L46" s="32"/>
      <c r="M46" s="34"/>
      <c r="N46" s="28"/>
      <c r="U46">
        <v>1</v>
      </c>
      <c r="V46" s="9" t="s">
        <v>14</v>
      </c>
      <c r="W46" s="6">
        <v>887897.40700000001</v>
      </c>
    </row>
    <row r="47" spans="1:23" ht="15.75" x14ac:dyDescent="0.25">
      <c r="D47" s="10"/>
      <c r="E47" s="19"/>
      <c r="F47" s="20"/>
      <c r="G47" s="21"/>
      <c r="H47" s="30"/>
      <c r="I47" s="30"/>
      <c r="J47" s="30"/>
      <c r="K47" s="30"/>
      <c r="L47" s="32"/>
      <c r="M47" s="34"/>
      <c r="N47" s="28"/>
      <c r="U47">
        <v>2</v>
      </c>
      <c r="V47" s="9" t="s">
        <v>8</v>
      </c>
      <c r="W47" s="6">
        <v>775735.37078289478</v>
      </c>
    </row>
    <row r="48" spans="1:23" ht="15.75" x14ac:dyDescent="0.25">
      <c r="D48" s="10"/>
      <c r="E48" s="19"/>
      <c r="F48" s="20"/>
      <c r="G48" s="21"/>
      <c r="H48" s="30"/>
      <c r="I48" s="30"/>
      <c r="J48" s="30"/>
      <c r="K48" s="30"/>
      <c r="L48" s="32"/>
      <c r="M48" s="34"/>
      <c r="N48" s="28"/>
      <c r="U48">
        <v>3</v>
      </c>
      <c r="V48" s="9" t="s">
        <v>10</v>
      </c>
      <c r="W48" s="6">
        <v>774582.51540163159</v>
      </c>
    </row>
    <row r="49" spans="4:23" ht="15.75" x14ac:dyDescent="0.25">
      <c r="D49" s="10"/>
      <c r="E49" s="19"/>
      <c r="F49" s="20"/>
      <c r="G49" s="21"/>
      <c r="H49" s="30"/>
      <c r="I49" s="30"/>
      <c r="J49" s="30"/>
      <c r="K49" s="30"/>
      <c r="L49" s="32"/>
      <c r="M49" s="34"/>
      <c r="N49" s="28"/>
      <c r="U49">
        <v>4</v>
      </c>
      <c r="V49" s="9" t="s">
        <v>3</v>
      </c>
      <c r="W49" s="6">
        <v>662050.71131578938</v>
      </c>
    </row>
    <row r="50" spans="4:23" ht="15.75" x14ac:dyDescent="0.25">
      <c r="D50" s="10"/>
      <c r="E50" s="19"/>
      <c r="F50" s="20"/>
      <c r="G50" s="21"/>
      <c r="H50" s="30"/>
      <c r="I50" s="30"/>
      <c r="J50" s="30"/>
      <c r="K50" s="30"/>
      <c r="L50" s="32"/>
      <c r="M50" s="34"/>
      <c r="N50" s="28"/>
      <c r="U50">
        <v>5</v>
      </c>
      <c r="V50" s="9" t="s">
        <v>12</v>
      </c>
      <c r="W50" s="6">
        <v>631244.04744801973</v>
      </c>
    </row>
    <row r="51" spans="4:23" ht="15.75" x14ac:dyDescent="0.25">
      <c r="D51" s="10"/>
      <c r="E51" s="19"/>
      <c r="F51" s="20"/>
      <c r="G51" s="21"/>
      <c r="H51" s="30"/>
      <c r="I51" s="30"/>
      <c r="J51" s="30"/>
      <c r="K51" s="30"/>
      <c r="L51" s="32"/>
      <c r="M51" s="34"/>
      <c r="N51" s="28"/>
      <c r="U51">
        <v>6</v>
      </c>
      <c r="V51" s="9" t="s">
        <v>19</v>
      </c>
      <c r="W51" s="6">
        <v>585843.85100000002</v>
      </c>
    </row>
    <row r="52" spans="4:23" ht="15.75" x14ac:dyDescent="0.25">
      <c r="D52" s="10"/>
      <c r="E52" s="19"/>
      <c r="F52" s="20"/>
      <c r="G52" s="21"/>
      <c r="H52" s="30"/>
      <c r="I52" s="30"/>
      <c r="J52" s="30"/>
      <c r="K52" s="30"/>
      <c r="L52" s="32"/>
      <c r="M52" s="34"/>
      <c r="N52" s="28"/>
      <c r="U52">
        <v>7</v>
      </c>
      <c r="V52" s="9" t="s">
        <v>11</v>
      </c>
      <c r="W52" s="6">
        <v>582243.80200000003</v>
      </c>
    </row>
    <row r="53" spans="4:23" ht="15.75" x14ac:dyDescent="0.25">
      <c r="D53" s="10"/>
      <c r="E53" s="19"/>
      <c r="F53" s="20"/>
      <c r="G53" s="21"/>
      <c r="H53" s="30"/>
      <c r="I53" s="30"/>
      <c r="J53" s="30"/>
      <c r="K53" s="30"/>
      <c r="L53" s="32"/>
      <c r="M53" s="34"/>
      <c r="N53" s="28"/>
      <c r="U53">
        <v>8</v>
      </c>
      <c r="V53" s="9" t="s">
        <v>7</v>
      </c>
      <c r="W53" s="6">
        <v>431884.02849434211</v>
      </c>
    </row>
    <row r="54" spans="4:23" ht="15.75" x14ac:dyDescent="0.25">
      <c r="D54" s="10"/>
      <c r="E54" s="19"/>
      <c r="F54" s="20"/>
      <c r="G54" s="21"/>
      <c r="H54" s="30"/>
      <c r="I54" s="30"/>
      <c r="J54" s="30"/>
      <c r="K54" s="30"/>
      <c r="L54" s="32"/>
      <c r="M54" s="34"/>
      <c r="N54" s="28"/>
      <c r="U54">
        <v>9</v>
      </c>
      <c r="V54" s="9" t="s">
        <v>6</v>
      </c>
      <c r="W54" s="6">
        <v>416314.53081907891</v>
      </c>
    </row>
    <row r="55" spans="4:23" ht="15.75" x14ac:dyDescent="0.25">
      <c r="D55" s="10"/>
      <c r="E55" s="19"/>
      <c r="F55" s="20"/>
      <c r="G55" s="21"/>
      <c r="H55" s="30"/>
      <c r="I55" s="30"/>
      <c r="J55" s="30"/>
      <c r="K55" s="30"/>
      <c r="L55" s="32"/>
      <c r="M55" s="34"/>
      <c r="N55" s="28"/>
      <c r="U55">
        <v>10</v>
      </c>
      <c r="V55" s="9" t="s">
        <v>4</v>
      </c>
      <c r="W55" s="6">
        <v>392411.44758131576</v>
      </c>
    </row>
    <row r="56" spans="4:23" ht="15.75" x14ac:dyDescent="0.25">
      <c r="D56" s="10"/>
      <c r="E56" s="19"/>
      <c r="F56" s="20"/>
      <c r="G56" s="21"/>
      <c r="H56" s="30"/>
      <c r="I56" s="30"/>
      <c r="J56" s="30"/>
      <c r="K56" s="30"/>
      <c r="L56" s="32"/>
      <c r="M56" s="34"/>
      <c r="N56" s="28"/>
      <c r="U56">
        <v>11</v>
      </c>
      <c r="V56" s="9" t="s">
        <v>5</v>
      </c>
      <c r="W56" s="6">
        <v>331952.76469721051</v>
      </c>
    </row>
    <row r="57" spans="4:23" ht="15.75" x14ac:dyDescent="0.25">
      <c r="D57" s="10"/>
      <c r="E57" s="19"/>
      <c r="F57" s="20"/>
      <c r="G57" s="21"/>
      <c r="H57" s="30"/>
      <c r="I57" s="30"/>
      <c r="J57" s="30"/>
      <c r="K57" s="30"/>
      <c r="L57" s="32"/>
      <c r="M57" s="34"/>
      <c r="N57" s="28"/>
      <c r="U57">
        <v>12</v>
      </c>
      <c r="V57" s="9" t="s">
        <v>20</v>
      </c>
      <c r="W57" s="6">
        <v>269856.32010197366</v>
      </c>
    </row>
    <row r="58" spans="4:23" ht="15.75" x14ac:dyDescent="0.25">
      <c r="D58" s="10"/>
      <c r="E58" s="19"/>
      <c r="F58" s="20"/>
      <c r="G58" s="21"/>
      <c r="H58" s="30"/>
      <c r="I58" s="30"/>
      <c r="J58" s="30"/>
      <c r="K58" s="30"/>
      <c r="L58" s="32"/>
      <c r="M58" s="34"/>
      <c r="N58" s="28"/>
      <c r="U58">
        <v>13</v>
      </c>
      <c r="V58" s="9" t="s">
        <v>9</v>
      </c>
      <c r="W58" s="6">
        <v>230818.77861184211</v>
      </c>
    </row>
    <row r="59" spans="4:23" ht="15.75" x14ac:dyDescent="0.25">
      <c r="D59" s="10"/>
      <c r="E59" s="19"/>
      <c r="F59" s="20"/>
      <c r="G59" s="21"/>
      <c r="H59" s="30"/>
      <c r="I59" s="30"/>
      <c r="J59" s="30"/>
      <c r="K59" s="30"/>
      <c r="L59" s="32"/>
      <c r="M59" s="34"/>
      <c r="N59" s="28"/>
      <c r="U59">
        <v>14</v>
      </c>
      <c r="V59" s="9" t="s">
        <v>16</v>
      </c>
      <c r="W59" s="6">
        <v>225264.09155709072</v>
      </c>
    </row>
    <row r="60" spans="4:23" ht="15.75" x14ac:dyDescent="0.25">
      <c r="D60" s="10"/>
      <c r="E60" s="19"/>
      <c r="F60" s="20"/>
      <c r="G60" s="21"/>
      <c r="H60" s="30"/>
      <c r="I60" s="30"/>
      <c r="J60" s="30"/>
      <c r="K60" s="30"/>
      <c r="L60" s="32"/>
      <c r="M60" s="34"/>
      <c r="N60" s="28"/>
      <c r="U60">
        <v>15</v>
      </c>
      <c r="V60" s="9" t="s">
        <v>21</v>
      </c>
      <c r="W60" s="6">
        <v>205818.46799999999</v>
      </c>
    </row>
    <row r="61" spans="4:23" ht="15.75" x14ac:dyDescent="0.25">
      <c r="D61" s="10"/>
      <c r="E61" s="19"/>
      <c r="F61" s="20"/>
      <c r="G61" s="21"/>
      <c r="H61" s="31"/>
      <c r="I61" s="31"/>
      <c r="J61" s="31"/>
      <c r="K61" s="31"/>
      <c r="L61" s="32"/>
      <c r="M61" s="34"/>
      <c r="N61" s="28"/>
      <c r="U61">
        <v>16</v>
      </c>
      <c r="V61" s="9" t="s">
        <v>35</v>
      </c>
      <c r="W61" s="6">
        <v>181792.4939836</v>
      </c>
    </row>
    <row r="62" spans="4:23" ht="15.75" x14ac:dyDescent="0.25">
      <c r="D62" s="10"/>
      <c r="E62" s="19"/>
      <c r="F62" s="20"/>
      <c r="G62" s="21"/>
      <c r="H62" s="30"/>
      <c r="I62" s="30"/>
      <c r="J62" s="30"/>
      <c r="K62" s="30"/>
      <c r="L62" s="35"/>
      <c r="M62" s="34"/>
      <c r="N62" s="28"/>
      <c r="U62">
        <v>17</v>
      </c>
      <c r="V62" s="9" t="s">
        <v>15</v>
      </c>
      <c r="W62" s="6">
        <v>152205.56443421054</v>
      </c>
    </row>
    <row r="63" spans="4:23" ht="15.75" x14ac:dyDescent="0.25">
      <c r="D63" s="10"/>
      <c r="E63" s="19"/>
      <c r="F63" s="20"/>
      <c r="G63" s="21"/>
      <c r="H63" s="30"/>
      <c r="I63" s="30"/>
      <c r="J63" s="30"/>
      <c r="K63" s="30"/>
      <c r="L63" s="32"/>
      <c r="M63" s="36"/>
      <c r="N63" s="28"/>
      <c r="U63">
        <v>18</v>
      </c>
      <c r="V63" s="9" t="s">
        <v>22</v>
      </c>
      <c r="W63" s="6">
        <v>7674.6319999999996</v>
      </c>
    </row>
    <row r="64" spans="4:23" ht="15.75" x14ac:dyDescent="0.25">
      <c r="D64" s="10"/>
      <c r="E64" s="19"/>
      <c r="F64" s="20"/>
      <c r="G64" s="21"/>
      <c r="H64" s="30"/>
      <c r="I64" s="30"/>
      <c r="J64" s="30"/>
      <c r="K64" s="30"/>
      <c r="L64" s="32"/>
      <c r="M64" s="34"/>
      <c r="N64" s="28"/>
      <c r="U64">
        <v>19</v>
      </c>
      <c r="V64" s="5" t="s">
        <v>24</v>
      </c>
      <c r="W64" s="6">
        <v>802753.91718704603</v>
      </c>
    </row>
    <row r="65" spans="1:23" ht="15.75" x14ac:dyDescent="0.25">
      <c r="D65" s="10"/>
      <c r="E65" s="20"/>
      <c r="F65" s="20"/>
      <c r="G65" s="21"/>
      <c r="H65" s="30"/>
      <c r="I65" s="30"/>
      <c r="J65" s="30"/>
      <c r="K65" s="30"/>
      <c r="L65" s="32"/>
      <c r="M65" s="34"/>
      <c r="N65" s="28"/>
      <c r="U65">
        <v>20</v>
      </c>
      <c r="V65" s="5" t="s">
        <v>25</v>
      </c>
      <c r="W65" s="6">
        <v>668924.51077368413</v>
      </c>
    </row>
    <row r="66" spans="1:23" ht="15.75" x14ac:dyDescent="0.25">
      <c r="A66" s="11"/>
      <c r="E66" s="20"/>
      <c r="F66" s="20"/>
      <c r="G66" s="21"/>
      <c r="H66" s="30"/>
      <c r="I66" s="30"/>
      <c r="J66" s="30"/>
      <c r="K66" s="30"/>
      <c r="L66" s="32"/>
      <c r="M66" s="34"/>
      <c r="N66" s="28"/>
      <c r="U66">
        <v>21</v>
      </c>
      <c r="V66" s="5" t="s">
        <v>26</v>
      </c>
      <c r="W66" s="6">
        <v>138796.65144078946</v>
      </c>
    </row>
    <row r="67" spans="1:23" ht="15.75" x14ac:dyDescent="0.25">
      <c r="A67" s="11"/>
      <c r="E67" s="20"/>
      <c r="F67" s="20"/>
      <c r="G67" s="21"/>
      <c r="H67" s="30"/>
      <c r="I67" s="30"/>
      <c r="J67" s="30"/>
      <c r="K67" s="30"/>
      <c r="L67" s="32"/>
      <c r="M67" s="34"/>
      <c r="N67" s="28"/>
      <c r="U67">
        <v>22</v>
      </c>
      <c r="V67" s="5" t="s">
        <v>36</v>
      </c>
      <c r="W67" s="6">
        <f>SUM(L33:L35)</f>
        <v>449450.59628548025</v>
      </c>
    </row>
    <row r="68" spans="1:23" ht="15.75" x14ac:dyDescent="0.25">
      <c r="A68" s="11"/>
      <c r="G68" s="15"/>
      <c r="H68" s="30"/>
      <c r="I68" s="30"/>
      <c r="J68" s="30"/>
      <c r="K68" s="30"/>
      <c r="L68" s="35"/>
      <c r="M68" s="34"/>
      <c r="N68" s="28"/>
      <c r="U68" s="11"/>
      <c r="V68" s="12"/>
      <c r="W68" s="13">
        <f>SUM(W46:W67)</f>
        <v>9805516.5009160023</v>
      </c>
    </row>
    <row r="69" spans="1:23" ht="15.75" x14ac:dyDescent="0.25">
      <c r="A69" s="11"/>
      <c r="B69" s="11"/>
      <c r="C69" s="11"/>
      <c r="G69" s="15"/>
      <c r="H69" s="30"/>
      <c r="I69" s="30"/>
      <c r="J69" s="30"/>
      <c r="K69" s="30"/>
      <c r="L69" s="32"/>
      <c r="M69" s="36"/>
      <c r="N69" s="28"/>
      <c r="V69" s="12"/>
      <c r="W69" s="13"/>
    </row>
    <row r="70" spans="1:23" ht="15.75" x14ac:dyDescent="0.2">
      <c r="G70" s="15"/>
      <c r="H70" s="31"/>
      <c r="I70" s="31"/>
      <c r="J70" s="31"/>
      <c r="K70" s="31"/>
      <c r="L70" s="32"/>
      <c r="M70" s="36"/>
      <c r="N70" s="28"/>
      <c r="V70" s="16" t="s">
        <v>39</v>
      </c>
      <c r="W70" s="17">
        <f>SUM(W64:W67)</f>
        <v>2059925.6756869999</v>
      </c>
    </row>
    <row r="71" spans="1:23" ht="15.75" x14ac:dyDescent="0.2">
      <c r="H71" s="28"/>
      <c r="I71" s="28"/>
      <c r="J71" s="28"/>
      <c r="K71" s="28"/>
      <c r="L71" s="28"/>
      <c r="M71" s="36"/>
      <c r="N71" s="28"/>
      <c r="V71" s="16" t="s">
        <v>40</v>
      </c>
      <c r="W71" s="18">
        <f>W70/W68*100</f>
        <v>21.007824274168197</v>
      </c>
    </row>
    <row r="72" spans="1:23" x14ac:dyDescent="0.2">
      <c r="H72" s="28"/>
      <c r="I72" s="28"/>
      <c r="J72" s="28"/>
      <c r="K72" s="28"/>
      <c r="L72" s="28"/>
      <c r="M72" s="28"/>
      <c r="N72" s="28"/>
    </row>
    <row r="73" spans="1:23" x14ac:dyDescent="0.2">
      <c r="H73" s="28"/>
      <c r="I73" s="28"/>
      <c r="J73" s="28"/>
      <c r="K73" s="28"/>
      <c r="L73" s="28"/>
      <c r="M73" s="28"/>
      <c r="N73" s="28"/>
    </row>
  </sheetData>
  <sortState ref="B3:L20">
    <sortCondition descending="1" ref="L3:L20"/>
  </sortState>
  <mergeCells count="6">
    <mergeCell ref="C41:J42"/>
    <mergeCell ref="A37:B37"/>
    <mergeCell ref="A9:L9"/>
    <mergeCell ref="A10:B10"/>
    <mergeCell ref="A29:B29"/>
    <mergeCell ref="A36:B36"/>
  </mergeCells>
  <printOptions horizontalCentered="1" verticalCentered="1"/>
  <pageMargins left="0.5" right="0.5" top="0.75" bottom="0.75" header="0.3" footer="0.3"/>
  <pageSetup scale="85" orientation="landscape" r:id="rId1"/>
  <ignoredErrors>
    <ignoredError sqref="H29:I29 C36:D36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3"/>
  <sheetViews>
    <sheetView showGridLines="0" rightToLeft="1" zoomScale="66" zoomScaleNormal="66" workbookViewId="0">
      <selection activeCell="C36" sqref="C36"/>
    </sheetView>
  </sheetViews>
  <sheetFormatPr defaultRowHeight="14.25" x14ac:dyDescent="0.2"/>
  <cols>
    <col min="1" max="1" width="5.625" customWidth="1"/>
    <col min="2" max="2" width="17.875" bestFit="1" customWidth="1"/>
    <col min="3" max="14" width="9.5" customWidth="1"/>
    <col min="15" max="15" width="11.5" customWidth="1"/>
    <col min="17" max="17" width="11" style="43" customWidth="1"/>
  </cols>
  <sheetData>
    <row r="1" spans="1:17" ht="45" customHeight="1" x14ac:dyDescent="0.2">
      <c r="A1" s="129" t="s">
        <v>65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Q1"/>
    </row>
    <row r="2" spans="1:17" ht="25.35" customHeight="1" x14ac:dyDescent="0.2">
      <c r="A2" s="130" t="s">
        <v>2</v>
      </c>
      <c r="B2" s="130"/>
      <c r="C2" s="80">
        <v>2008</v>
      </c>
      <c r="D2" s="80">
        <v>2009</v>
      </c>
      <c r="E2" s="80">
        <v>2010</v>
      </c>
      <c r="F2" s="80">
        <v>2011</v>
      </c>
      <c r="G2" s="80">
        <v>2012</v>
      </c>
      <c r="H2" s="80">
        <v>2013</v>
      </c>
      <c r="I2" s="80">
        <v>2014</v>
      </c>
      <c r="J2" s="80">
        <v>2015</v>
      </c>
      <c r="K2" s="80">
        <v>2016</v>
      </c>
      <c r="L2" s="80">
        <v>2017</v>
      </c>
      <c r="M2" s="80">
        <v>2018</v>
      </c>
      <c r="N2" s="80">
        <v>2019</v>
      </c>
      <c r="O2" s="80" t="s">
        <v>18</v>
      </c>
      <c r="P2" s="26"/>
      <c r="Q2"/>
    </row>
    <row r="3" spans="1:17" ht="18" customHeight="1" x14ac:dyDescent="0.2">
      <c r="A3" s="84">
        <v>1</v>
      </c>
      <c r="B3" s="66" t="s">
        <v>8</v>
      </c>
      <c r="C3" s="140">
        <f>'ج26 ش 18'!C12/1000</f>
        <v>10.013999999999999</v>
      </c>
      <c r="D3" s="140">
        <f>'ج26 ش 18'!D12/1000</f>
        <v>27.257999999999999</v>
      </c>
      <c r="E3" s="140">
        <f>'ج26 ش 18'!E12/1000</f>
        <v>27.175999999999998</v>
      </c>
      <c r="F3" s="140">
        <f>'ج26 ش 18'!F12/1000</f>
        <v>60.603999999999999</v>
      </c>
      <c r="G3" s="140">
        <f>'ج26 ش 18'!G12/1000</f>
        <v>228.98730399999999</v>
      </c>
      <c r="H3" s="140">
        <f>'ج26 ش 18'!H12/1000</f>
        <v>207.93792499999998</v>
      </c>
      <c r="I3" s="140">
        <f>'ج26 ش 18'!I12/1000</f>
        <v>93.852999999999994</v>
      </c>
      <c r="J3" s="140">
        <f>'ج26 ش 18'!J12/1000</f>
        <v>119.90514178289475</v>
      </c>
      <c r="K3" s="140">
        <v>171.75760384962624</v>
      </c>
      <c r="L3" s="140">
        <v>205.40671824628618</v>
      </c>
      <c r="M3" s="140">
        <v>180.63731094611686</v>
      </c>
      <c r="N3" s="140">
        <v>101.1926845708448</v>
      </c>
      <c r="O3" s="83">
        <f>SUM(C3:N3)</f>
        <v>1434.7296883957688</v>
      </c>
      <c r="Q3"/>
    </row>
    <row r="4" spans="1:17" ht="18" customHeight="1" x14ac:dyDescent="0.2">
      <c r="A4" s="84">
        <v>2</v>
      </c>
      <c r="B4" s="66" t="s">
        <v>12</v>
      </c>
      <c r="C4" s="140">
        <f>'ج26 ش 18'!C15/1000</f>
        <v>5.6050000000000004</v>
      </c>
      <c r="D4" s="140">
        <f>'ج26 ش 18'!D15/1000</f>
        <v>4.4610000000000003</v>
      </c>
      <c r="E4" s="140">
        <f>'ج26 ش 18'!E15/1000</f>
        <v>3.8220000000000001</v>
      </c>
      <c r="F4" s="140">
        <f>'ج26 ش 18'!F15/1000</f>
        <v>113.52</v>
      </c>
      <c r="G4" s="140">
        <f>'ج26 ش 18'!G15/1000</f>
        <v>159.27813800000001</v>
      </c>
      <c r="H4" s="140">
        <f>'ج26 ش 18'!H15/1000</f>
        <v>83.419484999999995</v>
      </c>
      <c r="I4" s="140">
        <f>'ج26 ش 18'!I15/1000</f>
        <v>57.037999999999997</v>
      </c>
      <c r="J4" s="140">
        <f>'ج26 ش 18'!J15/1000</f>
        <v>204.10042444801974</v>
      </c>
      <c r="K4" s="140">
        <v>138.50387187921012</v>
      </c>
      <c r="L4" s="140">
        <v>144.87740510047973</v>
      </c>
      <c r="M4" s="140">
        <v>164.6423988927518</v>
      </c>
      <c r="N4" s="140">
        <v>165.86445615472707</v>
      </c>
      <c r="O4" s="83">
        <f t="shared" ref="O4:O29" si="0">SUM(C4:N4)</f>
        <v>1245.1321794751884</v>
      </c>
      <c r="Q4"/>
    </row>
    <row r="5" spans="1:17" ht="18" customHeight="1" x14ac:dyDescent="0.2">
      <c r="A5" s="84">
        <v>3</v>
      </c>
      <c r="B5" s="66" t="s">
        <v>6</v>
      </c>
      <c r="C5" s="140">
        <f>'ج26 ش 18'!C19/1000</f>
        <v>16.771000000000001</v>
      </c>
      <c r="D5" s="140">
        <f>'ج26 ش 18'!D19/1000</f>
        <v>5.0010000000000003</v>
      </c>
      <c r="E5" s="140">
        <f>'ج26 ش 18'!E19/1000</f>
        <v>18.413</v>
      </c>
      <c r="F5" s="140">
        <f>'ج26 ش 18'!F19/1000</f>
        <v>28.728999999999999</v>
      </c>
      <c r="G5" s="140">
        <f>'ج26 ش 18'!G19/1000</f>
        <v>99.398857000000007</v>
      </c>
      <c r="H5" s="140">
        <f>'ج26 ش 18'!H19/1000</f>
        <v>79.344003000000001</v>
      </c>
      <c r="I5" s="140">
        <f>'ج26 ش 18'!I19/1000</f>
        <v>71.451999999999998</v>
      </c>
      <c r="J5" s="140">
        <f>'ج26 ش 18'!J19/1000</f>
        <v>97.205670819078946</v>
      </c>
      <c r="K5" s="140">
        <v>174.83596447820466</v>
      </c>
      <c r="L5" s="140">
        <v>158.34285178051366</v>
      </c>
      <c r="M5" s="140">
        <v>302.96625027978934</v>
      </c>
      <c r="N5" s="140">
        <v>322.50447277953748</v>
      </c>
      <c r="O5" s="83">
        <f t="shared" si="0"/>
        <v>1374.9640701371241</v>
      </c>
      <c r="Q5"/>
    </row>
    <row r="6" spans="1:17" ht="18" customHeight="1" x14ac:dyDescent="0.2">
      <c r="A6" s="84">
        <v>4</v>
      </c>
      <c r="B6" s="66" t="s">
        <v>14</v>
      </c>
      <c r="C6" s="140">
        <f>'ج26 ش 18'!C11/1000</f>
        <v>163.19800000000001</v>
      </c>
      <c r="D6" s="140">
        <f>'ج26 ش 18'!D11/1000</f>
        <v>107.352</v>
      </c>
      <c r="E6" s="140">
        <f>'ج26 ش 18'!E11/1000</f>
        <v>318.63799999999998</v>
      </c>
      <c r="F6" s="140">
        <f>'ج26 ش 18'!F11/1000</f>
        <v>150.22200000000001</v>
      </c>
      <c r="G6" s="140">
        <f>'ج26 ش 18'!G11/1000</f>
        <v>58.775438999999999</v>
      </c>
      <c r="H6" s="140">
        <f>'ج26 ش 18'!H11/1000</f>
        <v>48.116990999999999</v>
      </c>
      <c r="I6" s="140">
        <f>'ج26 ش 18'!I11/1000</f>
        <v>20.91</v>
      </c>
      <c r="J6" s="140">
        <f>'ج26 ش 18'!J11/1000</f>
        <v>20.684977</v>
      </c>
      <c r="K6" s="140">
        <v>16.735829958312387</v>
      </c>
      <c r="L6" s="140">
        <v>87.09106916623044</v>
      </c>
      <c r="M6" s="140">
        <v>31.14674069684493</v>
      </c>
      <c r="N6" s="140">
        <v>15</v>
      </c>
      <c r="O6" s="83">
        <f t="shared" si="0"/>
        <v>1037.8710468213876</v>
      </c>
      <c r="Q6"/>
    </row>
    <row r="7" spans="1:17" ht="18" customHeight="1" x14ac:dyDescent="0.2">
      <c r="A7" s="84">
        <v>5</v>
      </c>
      <c r="B7" s="66" t="s">
        <v>10</v>
      </c>
      <c r="C7" s="140">
        <f>'ج26 ش 18'!C13/1000</f>
        <v>28.902999999999999</v>
      </c>
      <c r="D7" s="140">
        <f>'ج26 ش 18'!D13/1000</f>
        <v>57.959000000000003</v>
      </c>
      <c r="E7" s="140">
        <f>'ج26 ش 18'!E13/1000</f>
        <v>91.792000000000002</v>
      </c>
      <c r="F7" s="140">
        <f>'ج26 ش 18'!F13/1000</f>
        <v>174.68299999999999</v>
      </c>
      <c r="G7" s="140">
        <f>'ج26 ش 18'!G13/1000</f>
        <v>206.610761</v>
      </c>
      <c r="H7" s="140">
        <f>'ج26 ش 18'!H13/1000</f>
        <v>102.97463099999999</v>
      </c>
      <c r="I7" s="140">
        <f>'ج26 ش 18'!I13/1000</f>
        <v>45.572000000000003</v>
      </c>
      <c r="J7" s="140">
        <f>'ج26 ش 18'!J13/1000</f>
        <v>66.088123401631591</v>
      </c>
      <c r="K7" s="140">
        <v>79.882194421086979</v>
      </c>
      <c r="L7" s="140">
        <v>71.411563343258905</v>
      </c>
      <c r="M7" s="140">
        <v>59.299762328242274</v>
      </c>
      <c r="N7" s="140">
        <v>58.505753408819146</v>
      </c>
      <c r="O7" s="83">
        <f t="shared" si="0"/>
        <v>1043.681788903039</v>
      </c>
      <c r="Q7"/>
    </row>
    <row r="8" spans="1:17" ht="18" customHeight="1" x14ac:dyDescent="0.2">
      <c r="A8" s="84">
        <v>6</v>
      </c>
      <c r="B8" s="66" t="s">
        <v>3</v>
      </c>
      <c r="C8" s="140">
        <f>'ج26 ش 18'!C14/1000</f>
        <v>47.014000000000003</v>
      </c>
      <c r="D8" s="140">
        <f>'ج26 ش 18'!D14/1000</f>
        <v>47.496000000000002</v>
      </c>
      <c r="E8" s="140">
        <f>'ج26 ش 18'!E14/1000</f>
        <v>54.564</v>
      </c>
      <c r="F8" s="140">
        <f>'ج26 ش 18'!F14/1000</f>
        <v>124.166</v>
      </c>
      <c r="G8" s="140">
        <f>'ج26 ش 18'!G14/1000</f>
        <v>175.70627299999998</v>
      </c>
      <c r="H8" s="140">
        <f>'ج26 ش 18'!H14/1000</f>
        <v>99.220698999999996</v>
      </c>
      <c r="I8" s="140">
        <f>'ج26 ش 18'!I14/1000</f>
        <v>62.545000000000002</v>
      </c>
      <c r="J8" s="140">
        <f>'ج26 ش 18'!J14/1000</f>
        <v>51.338739315789468</v>
      </c>
      <c r="K8" s="140">
        <v>105.7300514171699</v>
      </c>
      <c r="L8" s="140">
        <v>71.708551408602148</v>
      </c>
      <c r="M8" s="140">
        <v>71.153260237096788</v>
      </c>
      <c r="N8" s="140">
        <v>48.853660930718505</v>
      </c>
      <c r="O8" s="83">
        <f t="shared" si="0"/>
        <v>959.49623530937674</v>
      </c>
      <c r="Q8"/>
    </row>
    <row r="9" spans="1:17" ht="18" customHeight="1" x14ac:dyDescent="0.2">
      <c r="A9" s="84">
        <v>7</v>
      </c>
      <c r="B9" s="66" t="s">
        <v>5</v>
      </c>
      <c r="C9" s="140">
        <f>'ج26 ش 18'!C21/1000</f>
        <v>26.452000000000002</v>
      </c>
      <c r="D9" s="140">
        <f>'ج26 ش 18'!D21/1000</f>
        <v>17.196999999999999</v>
      </c>
      <c r="E9" s="140">
        <f>'ج26 ش 18'!E21/1000</f>
        <v>26.131</v>
      </c>
      <c r="F9" s="140">
        <f>'ج26 ش 18'!F21/1000</f>
        <v>29.824999999999999</v>
      </c>
      <c r="G9" s="140">
        <f>'ج26 ش 18'!G21/1000</f>
        <v>51.716199000000003</v>
      </c>
      <c r="H9" s="140">
        <f>'ج26 ش 18'!H21/1000</f>
        <v>25.452959</v>
      </c>
      <c r="I9" s="140">
        <f>'ج26 ش 18'!I21/1000</f>
        <v>28.068999999999999</v>
      </c>
      <c r="J9" s="140">
        <f>'ج26 ش 18'!J21/1000</f>
        <v>127.10960669721052</v>
      </c>
      <c r="K9" s="140">
        <v>122.63748141655658</v>
      </c>
      <c r="L9" s="140">
        <v>167.44183939433071</v>
      </c>
      <c r="M9" s="140">
        <v>188.71970517323106</v>
      </c>
      <c r="N9" s="140">
        <v>136.11850152730111</v>
      </c>
      <c r="O9" s="83">
        <f t="shared" si="0"/>
        <v>946.87029220862996</v>
      </c>
      <c r="Q9"/>
    </row>
    <row r="10" spans="1:17" ht="18" customHeight="1" x14ac:dyDescent="0.2">
      <c r="A10" s="84">
        <v>8</v>
      </c>
      <c r="B10" s="66" t="s">
        <v>19</v>
      </c>
      <c r="C10" s="140">
        <f>'ج26 ش 18'!C16/1000</f>
        <v>175.88900000000001</v>
      </c>
      <c r="D10" s="140">
        <f>'ج26 ش 18'!D16/1000</f>
        <v>3.8639999999999999</v>
      </c>
      <c r="E10" s="140">
        <f>'ج26 ش 18'!E16/1000</f>
        <v>107.46599999999999</v>
      </c>
      <c r="F10" s="140">
        <f>'ج26 ش 18'!F16/1000</f>
        <v>83.637</v>
      </c>
      <c r="G10" s="140">
        <f>'ج26 ش 18'!G16/1000</f>
        <v>87.924773000000002</v>
      </c>
      <c r="H10" s="140">
        <f>'ج26 ش 18'!H16/1000</f>
        <v>92.238077999999987</v>
      </c>
      <c r="I10" s="140">
        <f>'ج26 ش 18'!I16/1000</f>
        <v>20.824999999999999</v>
      </c>
      <c r="J10" s="140">
        <f>'ج26 ش 18'!J16/1000</f>
        <v>14</v>
      </c>
      <c r="K10" s="140">
        <v>42.610999999999997</v>
      </c>
      <c r="L10" s="140">
        <v>39.556607999999997</v>
      </c>
      <c r="M10" s="140">
        <v>30</v>
      </c>
      <c r="N10" s="140">
        <v>122.05515601000003</v>
      </c>
      <c r="O10" s="83">
        <f t="shared" si="0"/>
        <v>820.06661501000008</v>
      </c>
      <c r="Q10"/>
    </row>
    <row r="11" spans="1:17" ht="18" customHeight="1" x14ac:dyDescent="0.2">
      <c r="A11" s="84">
        <v>9</v>
      </c>
      <c r="B11" s="66" t="s">
        <v>11</v>
      </c>
      <c r="C11" s="140">
        <f>'ج26 ش 18'!C17/1000</f>
        <v>193.09</v>
      </c>
      <c r="D11" s="140">
        <f>'ج26 ش 18'!D17/1000</f>
        <v>31.875</v>
      </c>
      <c r="E11" s="140">
        <f>'ج26 ش 18'!E17/1000</f>
        <v>104.09699999999999</v>
      </c>
      <c r="F11" s="140">
        <f>'ج26 ش 18'!F17/1000</f>
        <v>74.635999999999996</v>
      </c>
      <c r="G11" s="140">
        <f>'ج26 ش 18'!G17/1000</f>
        <v>58.036266000000005</v>
      </c>
      <c r="H11" s="140">
        <f>'ج26 ش 18'!H17/1000</f>
        <v>50</v>
      </c>
      <c r="I11" s="140">
        <f>'ج26 ش 18'!I17/1000</f>
        <v>35.255000000000003</v>
      </c>
      <c r="J11" s="140">
        <f>'ج26 ش 18'!J17/1000</f>
        <v>35.254536000000002</v>
      </c>
      <c r="K11" s="140">
        <v>35.254536000000002</v>
      </c>
      <c r="L11" s="140">
        <v>35.254536000000002</v>
      </c>
      <c r="M11" s="140"/>
      <c r="N11" s="140"/>
      <c r="O11" s="83">
        <f t="shared" si="0"/>
        <v>652.75287400000013</v>
      </c>
      <c r="Q11"/>
    </row>
    <row r="12" spans="1:17" ht="18" customHeight="1" x14ac:dyDescent="0.2">
      <c r="A12" s="84">
        <v>10</v>
      </c>
      <c r="B12" s="66" t="s">
        <v>7</v>
      </c>
      <c r="C12" s="140">
        <f>'ج26 ش 18'!C18/1000</f>
        <v>29.428999999999998</v>
      </c>
      <c r="D12" s="140">
        <f>'ج26 ش 18'!D18/1000</f>
        <v>41.292000000000002</v>
      </c>
      <c r="E12" s="140">
        <f>'ج26 ش 18'!E18/1000</f>
        <v>44.588999999999999</v>
      </c>
      <c r="F12" s="140">
        <f>'ج26 ش 18'!F18/1000</f>
        <v>98.2</v>
      </c>
      <c r="G12" s="140">
        <f>'ج26 ش 18'!G18/1000</f>
        <v>68.76722199999999</v>
      </c>
      <c r="H12" s="140">
        <f>'ج26 ش 18'!H18/1000</f>
        <v>52.930948999999998</v>
      </c>
      <c r="I12" s="140">
        <f>'ج26 ش 18'!I18/1000</f>
        <v>42.914000000000001</v>
      </c>
      <c r="J12" s="140">
        <f>'ج26 ش 18'!J18/1000</f>
        <v>53.761857494342109</v>
      </c>
      <c r="K12" s="140">
        <v>24.930781051085361</v>
      </c>
      <c r="L12" s="140">
        <v>38.222468557154677</v>
      </c>
      <c r="M12" s="140">
        <v>27.804143966161952</v>
      </c>
      <c r="N12" s="140">
        <v>112.08726887754246</v>
      </c>
      <c r="O12" s="83">
        <f t="shared" si="0"/>
        <v>634.92869094628657</v>
      </c>
      <c r="Q12"/>
    </row>
    <row r="13" spans="1:17" ht="18" customHeight="1" x14ac:dyDescent="0.25">
      <c r="A13" s="84">
        <v>11</v>
      </c>
      <c r="B13" s="66" t="s">
        <v>35</v>
      </c>
      <c r="C13" s="141" t="s">
        <v>13</v>
      </c>
      <c r="D13" s="141" t="s">
        <v>13</v>
      </c>
      <c r="E13" s="141" t="s">
        <v>13</v>
      </c>
      <c r="F13" s="141" t="s">
        <v>13</v>
      </c>
      <c r="G13" s="140">
        <f>'ج26 ش 18'!G26/1000</f>
        <v>2.7278319999999998</v>
      </c>
      <c r="H13" s="140">
        <f>'ج26 ش 18'!H26/1000</f>
        <v>10.943337</v>
      </c>
      <c r="I13" s="140">
        <f>'ج26 ش 18'!I26/1000</f>
        <v>57.509</v>
      </c>
      <c r="J13" s="140">
        <f>'ج26 ش 18'!J26/1000</f>
        <v>110.61232498359999</v>
      </c>
      <c r="K13" s="140">
        <v>93.460019950000003</v>
      </c>
      <c r="L13" s="140">
        <v>91.378409810794039</v>
      </c>
      <c r="M13" s="140">
        <v>110.304596</v>
      </c>
      <c r="N13" s="140">
        <v>43.633809999999997</v>
      </c>
      <c r="O13" s="83">
        <f t="shared" si="0"/>
        <v>520.56932974439405</v>
      </c>
      <c r="P13" s="53"/>
      <c r="Q13"/>
    </row>
    <row r="14" spans="1:17" ht="18" customHeight="1" x14ac:dyDescent="0.25">
      <c r="A14" s="84">
        <v>12</v>
      </c>
      <c r="B14" s="66" t="s">
        <v>4</v>
      </c>
      <c r="C14" s="140">
        <f>'ج26 ش 18'!C20/1000</f>
        <v>31.312999999999999</v>
      </c>
      <c r="D14" s="140">
        <f>'ج26 ش 18'!D20/1000</f>
        <v>47.843000000000004</v>
      </c>
      <c r="E14" s="140">
        <f>'ج26 ش 18'!E20/1000</f>
        <v>51.284999999999997</v>
      </c>
      <c r="F14" s="140">
        <f>'ج26 ش 18'!F20/1000</f>
        <v>76.231999999999999</v>
      </c>
      <c r="G14" s="140">
        <f>'ج26 ش 18'!G20/1000</f>
        <v>70.869916000000003</v>
      </c>
      <c r="H14" s="140">
        <f>'ج26 ش 18'!H20/1000</f>
        <v>65.033152999999999</v>
      </c>
      <c r="I14" s="140">
        <f>'ج26 ش 18'!I20/1000</f>
        <v>25.824999999999999</v>
      </c>
      <c r="J14" s="140">
        <f>'ج26 ش 18'!J20/1000</f>
        <v>24.010378581315788</v>
      </c>
      <c r="K14" s="140">
        <v>22.663371150644689</v>
      </c>
      <c r="L14" s="140">
        <v>16.843433990074441</v>
      </c>
      <c r="M14" s="140">
        <v>15.593591301843317</v>
      </c>
      <c r="N14" s="140">
        <v>10.39830541894853</v>
      </c>
      <c r="O14" s="83">
        <f t="shared" si="0"/>
        <v>457.91014944282676</v>
      </c>
      <c r="P14" s="53"/>
      <c r="Q14"/>
    </row>
    <row r="15" spans="1:17" ht="18" customHeight="1" x14ac:dyDescent="0.25">
      <c r="A15" s="84">
        <v>13</v>
      </c>
      <c r="B15" s="66" t="s">
        <v>20</v>
      </c>
      <c r="C15" s="140">
        <f>'ج26 ش 18'!C22/1000</f>
        <v>3.5710000000000002</v>
      </c>
      <c r="D15" s="140">
        <f>'ج26 ش 18'!D22/1000</f>
        <v>38</v>
      </c>
      <c r="E15" s="140">
        <f>'ج26 ش 18'!E22/1000</f>
        <v>52.969000000000001</v>
      </c>
      <c r="F15" s="140">
        <f>'ج26 ش 18'!F22/1000</f>
        <v>44.59</v>
      </c>
      <c r="G15" s="140">
        <f>'ج26 ش 18'!G22/1000</f>
        <v>22.041285999999999</v>
      </c>
      <c r="H15" s="140">
        <f>'ج26 ش 18'!H22/1000</f>
        <v>11.440248</v>
      </c>
      <c r="I15" s="140">
        <f>'ج26 ش 18'!I22/1000</f>
        <v>58.957999999999998</v>
      </c>
      <c r="J15" s="140">
        <f>'ج26 ش 18'!J22/1000</f>
        <v>38.286786101973689</v>
      </c>
      <c r="K15" s="140">
        <v>39.116820597355954</v>
      </c>
      <c r="L15" s="140">
        <v>34.298903002481389</v>
      </c>
      <c r="M15" s="140">
        <v>37.215922918038189</v>
      </c>
      <c r="N15" s="140">
        <v>23.522888047413179</v>
      </c>
      <c r="O15" s="83">
        <f t="shared" si="0"/>
        <v>404.01085466726238</v>
      </c>
      <c r="P15" s="53"/>
      <c r="Q15"/>
    </row>
    <row r="16" spans="1:17" ht="18" customHeight="1" x14ac:dyDescent="0.25">
      <c r="A16" s="84">
        <v>14</v>
      </c>
      <c r="B16" s="66" t="s">
        <v>16</v>
      </c>
      <c r="C16" s="140">
        <f>'ج26 ش 18'!C24/1000</f>
        <v>9.327</v>
      </c>
      <c r="D16" s="140">
        <f>'ج26 ش 18'!D24/1000</f>
        <v>28.233000000000001</v>
      </c>
      <c r="E16" s="140">
        <f>'ج26 ش 18'!E24/1000</f>
        <v>33.640999999999998</v>
      </c>
      <c r="F16" s="140">
        <f>'ج26 ش 18'!F24/1000</f>
        <v>36.523000000000003</v>
      </c>
      <c r="G16" s="140">
        <f>'ج26 ش 18'!G24/1000</f>
        <v>46.074728</v>
      </c>
      <c r="H16" s="140">
        <f>'ج26 ش 18'!H24/1000</f>
        <v>38.991410999999999</v>
      </c>
      <c r="I16" s="140">
        <f>'ج26 ش 18'!I24/1000</f>
        <v>15.71</v>
      </c>
      <c r="J16" s="140">
        <f>'ج26 ش 18'!J24/1000</f>
        <v>16.763952557090725</v>
      </c>
      <c r="K16" s="140">
        <v>13.834955993308306</v>
      </c>
      <c r="L16" s="140">
        <v>17.436805013234078</v>
      </c>
      <c r="M16" s="140">
        <v>45.486157340355497</v>
      </c>
      <c r="N16" s="140">
        <v>31.712634141737741</v>
      </c>
      <c r="O16" s="83">
        <f t="shared" si="0"/>
        <v>333.73464404572633</v>
      </c>
      <c r="P16" s="53"/>
      <c r="Q16"/>
    </row>
    <row r="17" spans="1:17" ht="18" customHeight="1" x14ac:dyDescent="0.25">
      <c r="A17" s="84">
        <v>15</v>
      </c>
      <c r="B17" s="66" t="s">
        <v>15</v>
      </c>
      <c r="C17" s="140">
        <f>'ج26 ش 18'!C27/1000</f>
        <v>11.242000000000001</v>
      </c>
      <c r="D17" s="140">
        <f>'ج26 ش 18'!D27/1000</f>
        <v>16.414000000000001</v>
      </c>
      <c r="E17" s="140">
        <f>'ج26 ش 18'!E27/1000</f>
        <v>13.035</v>
      </c>
      <c r="F17" s="140">
        <f>'ج26 ش 18'!F27/1000</f>
        <v>20.812000000000001</v>
      </c>
      <c r="G17" s="140">
        <f>'ج26 ش 18'!G27/1000</f>
        <v>22.781997999999998</v>
      </c>
      <c r="H17" s="140">
        <f>'ج26 ش 18'!H27/1000</f>
        <v>19.792679</v>
      </c>
      <c r="I17" s="140">
        <f>'ج26 ش 18'!I27/1000</f>
        <v>31.428000000000001</v>
      </c>
      <c r="J17" s="140">
        <f>'ج26 ش 18'!J27/1000</f>
        <v>16.699887434210527</v>
      </c>
      <c r="K17" s="140">
        <v>24.286431902268649</v>
      </c>
      <c r="L17" s="140">
        <v>29.858115369727045</v>
      </c>
      <c r="M17" s="140">
        <v>73.444758628044767</v>
      </c>
      <c r="N17" s="140">
        <v>133.39118416806139</v>
      </c>
      <c r="O17" s="83">
        <f t="shared" si="0"/>
        <v>413.18605450231234</v>
      </c>
      <c r="P17" s="53"/>
      <c r="Q17"/>
    </row>
    <row r="18" spans="1:17" ht="18" customHeight="1" x14ac:dyDescent="0.25">
      <c r="A18" s="84">
        <v>16</v>
      </c>
      <c r="B18" s="66" t="s">
        <v>9</v>
      </c>
      <c r="C18" s="140">
        <f>'ج26 ش 18'!C23/1000</f>
        <v>17.202000000000002</v>
      </c>
      <c r="D18" s="140">
        <f>'ج26 ش 18'!D23/1000</f>
        <v>26.713999999999999</v>
      </c>
      <c r="E18" s="140">
        <f>'ج26 ش 18'!E23/1000</f>
        <v>25.023</v>
      </c>
      <c r="F18" s="140">
        <f>'ج26 ش 18'!F23/1000</f>
        <v>46.771000000000001</v>
      </c>
      <c r="G18" s="140">
        <f>'ج26 ش 18'!G23/1000</f>
        <v>42.234510999999998</v>
      </c>
      <c r="H18" s="140">
        <f>'ج26 ش 18'!H23/1000</f>
        <v>36.180737999999998</v>
      </c>
      <c r="I18" s="140">
        <f>'ج26 ش 18'!I23/1000</f>
        <v>27.422999999999998</v>
      </c>
      <c r="J18" s="140">
        <f>'ج26 ش 18'!J23/1000</f>
        <v>9.2705296118421057</v>
      </c>
      <c r="K18" s="140">
        <v>8.4766766175942525</v>
      </c>
      <c r="L18" s="140">
        <v>7.2251291861042182</v>
      </c>
      <c r="M18" s="140">
        <v>10.188830568466097</v>
      </c>
      <c r="N18" s="140">
        <v>8.1751670395093257</v>
      </c>
      <c r="O18" s="83">
        <f t="shared" si="0"/>
        <v>264.88458202351597</v>
      </c>
      <c r="P18" s="53"/>
      <c r="Q18" s="44"/>
    </row>
    <row r="19" spans="1:17" ht="18" customHeight="1" x14ac:dyDescent="0.25">
      <c r="A19" s="84">
        <v>17</v>
      </c>
      <c r="B19" s="66" t="s">
        <v>21</v>
      </c>
      <c r="C19" s="140">
        <f>'ج26 ش 18'!C25/1000</f>
        <v>12.183999999999999</v>
      </c>
      <c r="D19" s="140">
        <f>'ج26 ش 18'!D25/1000</f>
        <v>8.5350000000000001</v>
      </c>
      <c r="E19" s="140">
        <f>'ج26 ش 18'!E25/1000</f>
        <v>37.031999999999996</v>
      </c>
      <c r="F19" s="140">
        <f>'ج26 ش 18'!F25/1000</f>
        <v>30.402999999999999</v>
      </c>
      <c r="G19" s="140">
        <f>'ج26 ش 18'!G25/1000</f>
        <v>30.835657999999999</v>
      </c>
      <c r="H19" s="140">
        <f>'ج26 ش 18'!H25/1000</f>
        <v>42.862809999999996</v>
      </c>
      <c r="I19" s="140">
        <f>'ج26 ش 18'!I25/1000</f>
        <v>43.966000000000001</v>
      </c>
      <c r="J19" s="141" t="s">
        <v>13</v>
      </c>
      <c r="K19" s="141" t="s">
        <v>13</v>
      </c>
      <c r="L19" s="141" t="s">
        <v>13</v>
      </c>
      <c r="M19" s="141" t="s">
        <v>13</v>
      </c>
      <c r="N19" s="141"/>
      <c r="O19" s="83">
        <f t="shared" si="0"/>
        <v>205.818468</v>
      </c>
      <c r="P19" s="53"/>
      <c r="Q19"/>
    </row>
    <row r="20" spans="1:17" ht="18" customHeight="1" x14ac:dyDescent="0.25">
      <c r="A20" s="84">
        <v>18</v>
      </c>
      <c r="B20" s="66" t="s">
        <v>22</v>
      </c>
      <c r="C20" s="141" t="s">
        <v>13</v>
      </c>
      <c r="D20" s="141" t="s">
        <v>13</v>
      </c>
      <c r="E20" s="141" t="s">
        <v>13</v>
      </c>
      <c r="F20" s="141" t="s">
        <v>13</v>
      </c>
      <c r="G20" s="141" t="s">
        <v>13</v>
      </c>
      <c r="H20" s="140">
        <f>'ج26 ش 18'!H28/1000</f>
        <v>1</v>
      </c>
      <c r="I20" s="140">
        <f>'ج26 ش 18'!I28/1000</f>
        <v>1.6739999999999999</v>
      </c>
      <c r="J20" s="140">
        <f>'ج26 ش 18'!J28/1000</f>
        <v>5</v>
      </c>
      <c r="K20" s="140">
        <v>5</v>
      </c>
      <c r="L20" s="140">
        <v>5</v>
      </c>
      <c r="M20" s="140">
        <v>5</v>
      </c>
      <c r="N20" s="140"/>
      <c r="O20" s="83">
        <f t="shared" si="0"/>
        <v>22.673999999999999</v>
      </c>
      <c r="P20" s="53"/>
      <c r="Q20"/>
    </row>
    <row r="21" spans="1:17" ht="22.35" customHeight="1" x14ac:dyDescent="0.25">
      <c r="A21" s="131" t="s">
        <v>23</v>
      </c>
      <c r="B21" s="131"/>
      <c r="C21" s="142">
        <f>SUM(C3:C20)</f>
        <v>781.20399999999995</v>
      </c>
      <c r="D21" s="142">
        <f t="shared" ref="D21:J21" si="1">SUM(D3:D20)</f>
        <v>509.49400000000003</v>
      </c>
      <c r="E21" s="142">
        <f t="shared" si="1"/>
        <v>1009.6729999999999</v>
      </c>
      <c r="F21" s="142">
        <f t="shared" si="1"/>
        <v>1193.5529999999997</v>
      </c>
      <c r="G21" s="142">
        <f t="shared" si="1"/>
        <v>1432.7671610000002</v>
      </c>
      <c r="H21" s="142">
        <f t="shared" si="1"/>
        <v>1067.8800959999999</v>
      </c>
      <c r="I21" s="142">
        <f t="shared" si="1"/>
        <v>740.92600000000004</v>
      </c>
      <c r="J21" s="142">
        <f t="shared" si="1"/>
        <v>1010.0929362290001</v>
      </c>
      <c r="K21" s="142">
        <f>SUM(K3:K20)</f>
        <v>1119.7175906824241</v>
      </c>
      <c r="L21" s="142">
        <f>SUM(L3:L20)</f>
        <v>1221.3544073692717</v>
      </c>
      <c r="M21" s="142">
        <v>1353.603429276983</v>
      </c>
      <c r="N21" s="142">
        <v>1333.0159430751605</v>
      </c>
      <c r="O21" s="82">
        <f t="shared" si="0"/>
        <v>12773.28156363284</v>
      </c>
      <c r="P21" s="53"/>
      <c r="Q21"/>
    </row>
    <row r="22" spans="1:17" ht="18" customHeight="1" x14ac:dyDescent="0.25">
      <c r="A22" s="84">
        <v>1</v>
      </c>
      <c r="B22" s="66" t="s">
        <v>25</v>
      </c>
      <c r="C22" s="140">
        <f>'ج26 ش 18'!C31/1000</f>
        <v>110.176</v>
      </c>
      <c r="D22" s="140">
        <f>'ج26 ش 18'!D31/1000</f>
        <v>72.102000000000004</v>
      </c>
      <c r="E22" s="140">
        <f>'ج26 ش 18'!E31/1000</f>
        <v>50.771999999999998</v>
      </c>
      <c r="F22" s="140">
        <f>'ج26 ش 18'!F31/1000</f>
        <v>73.385999999999996</v>
      </c>
      <c r="G22" s="140">
        <f>'ج26 ش 18'!G31/1000</f>
        <v>62.042158999999998</v>
      </c>
      <c r="H22" s="140">
        <f>'ج26 ش 18'!H31/1000</f>
        <v>130.75809900000002</v>
      </c>
      <c r="I22" s="140">
        <f>'ج26 ش 18'!I31/1000</f>
        <v>101.015</v>
      </c>
      <c r="J22" s="140">
        <f>'ج26 ش 18'!J31/1000</f>
        <v>68.673252773684212</v>
      </c>
      <c r="K22" s="140">
        <v>126.79578463968174</v>
      </c>
      <c r="L22" s="140">
        <v>138.95919728220844</v>
      </c>
      <c r="M22" s="140">
        <v>167.25806138907174</v>
      </c>
      <c r="N22" s="140">
        <v>350.01339034517656</v>
      </c>
      <c r="O22" s="83">
        <f t="shared" si="0"/>
        <v>1451.9509444298228</v>
      </c>
      <c r="P22" s="53"/>
      <c r="Q22"/>
    </row>
    <row r="23" spans="1:17" ht="18" customHeight="1" x14ac:dyDescent="0.25">
      <c r="A23" s="84">
        <v>2</v>
      </c>
      <c r="B23" s="66" t="s">
        <v>24</v>
      </c>
      <c r="C23" s="140">
        <f>'ج26 ش 18'!C30/1000</f>
        <v>99.027000000000001</v>
      </c>
      <c r="D23" s="140">
        <f>'ج26 ش 18'!D30/1000</f>
        <v>73.462999999999994</v>
      </c>
      <c r="E23" s="140">
        <f>'ج26 ش 18'!E30/1000</f>
        <v>95.525999999999996</v>
      </c>
      <c r="F23" s="140">
        <f>'ج26 ش 18'!F30/1000</f>
        <v>123.71599999999999</v>
      </c>
      <c r="G23" s="140">
        <f>'ج26 ش 18'!G30/1000</f>
        <v>194.44584599999999</v>
      </c>
      <c r="H23" s="140">
        <f>'ج26 ش 18'!H30/1000</f>
        <v>166.04347300000001</v>
      </c>
      <c r="I23" s="140">
        <f>'ج26 ش 18'!I30/1000</f>
        <v>35.218000000000004</v>
      </c>
      <c r="J23" s="140">
        <f>'ج26 ش 18'!J30/1000</f>
        <v>15.314598187046053</v>
      </c>
      <c r="K23" s="140">
        <v>26.521144036611712</v>
      </c>
      <c r="L23" s="140">
        <v>27.199542480605462</v>
      </c>
      <c r="M23" s="140">
        <v>79.665323877067152</v>
      </c>
      <c r="N23" s="140">
        <v>43.294328142881696</v>
      </c>
      <c r="O23" s="83">
        <f t="shared" si="0"/>
        <v>979.43425572421211</v>
      </c>
      <c r="P23" s="53"/>
      <c r="Q23"/>
    </row>
    <row r="24" spans="1:17" ht="18" customHeight="1" x14ac:dyDescent="0.25">
      <c r="A24" s="84">
        <v>3</v>
      </c>
      <c r="B24" s="66" t="s">
        <v>26</v>
      </c>
      <c r="C24" s="140">
        <f>'ج26 ش 18'!C32/1000</f>
        <v>23.689</v>
      </c>
      <c r="D24" s="140">
        <f>'ج26 ش 18'!D32/1000</f>
        <v>25.754000000000001</v>
      </c>
      <c r="E24" s="140">
        <f>'ج26 ش 18'!E32/1000</f>
        <v>22.06</v>
      </c>
      <c r="F24" s="140">
        <f>'ج26 ش 18'!F32/1000</f>
        <v>31.352</v>
      </c>
      <c r="G24" s="140">
        <f>'ج26 ش 18'!G32/1000</f>
        <v>12.899874000000001</v>
      </c>
      <c r="H24" s="140">
        <f>'ج26 ش 18'!H32/1000</f>
        <v>10.808038</v>
      </c>
      <c r="I24" s="141">
        <v>1.37</v>
      </c>
      <c r="J24" s="140">
        <f>'ج26 ش 18'!J32/1000</f>
        <v>12.233739440789476</v>
      </c>
      <c r="K24" s="140">
        <v>11.746614105709154</v>
      </c>
      <c r="L24" s="140">
        <v>3.3494745839007445</v>
      </c>
      <c r="M24" s="140">
        <v>3.9641216787063858</v>
      </c>
      <c r="N24" s="140">
        <v>0.47810497456056666</v>
      </c>
      <c r="O24" s="83">
        <f t="shared" si="0"/>
        <v>159.70496678366635</v>
      </c>
      <c r="P24" s="53"/>
      <c r="Q24"/>
    </row>
    <row r="25" spans="1:17" ht="18" customHeight="1" x14ac:dyDescent="0.25">
      <c r="A25" s="84">
        <v>4</v>
      </c>
      <c r="B25" s="66" t="s">
        <v>27</v>
      </c>
      <c r="C25" s="140">
        <f>'ج26 ش 18'!C33/1000</f>
        <v>6.3E-2</v>
      </c>
      <c r="D25" s="140">
        <f>'ج26 ش 18'!D33/1000</f>
        <v>0.19400000000000001</v>
      </c>
      <c r="E25" s="140">
        <f>'ج26 ش 18'!E33/1000</f>
        <v>7.4169999999999998</v>
      </c>
      <c r="F25" s="140">
        <f>'ج26 ش 18'!F33/1000</f>
        <v>8.5380000000000003</v>
      </c>
      <c r="G25" s="140">
        <f>'ج26 ش 18'!G33/1000</f>
        <v>1.5746560000000001</v>
      </c>
      <c r="H25" s="141" t="s">
        <v>13</v>
      </c>
      <c r="I25" s="141" t="s">
        <v>13</v>
      </c>
      <c r="J25" s="141" t="s">
        <v>13</v>
      </c>
      <c r="K25" s="141" t="s">
        <v>13</v>
      </c>
      <c r="L25" s="141" t="s">
        <v>13</v>
      </c>
      <c r="M25" s="141" t="s">
        <v>13</v>
      </c>
      <c r="N25" s="141"/>
      <c r="O25" s="83">
        <f t="shared" si="0"/>
        <v>17.786656000000001</v>
      </c>
      <c r="P25" s="53"/>
      <c r="Q25"/>
    </row>
    <row r="26" spans="1:17" ht="18" customHeight="1" x14ac:dyDescent="0.25">
      <c r="A26" s="84">
        <v>5</v>
      </c>
      <c r="B26" s="66" t="s">
        <v>28</v>
      </c>
      <c r="C26" s="140">
        <f>'ج26 ش 18'!C34/1000</f>
        <v>0.10100000000000001</v>
      </c>
      <c r="D26" s="140">
        <f>'ج26 ش 18'!D34/1000</f>
        <v>1.135</v>
      </c>
      <c r="E26" s="141" t="s">
        <v>13</v>
      </c>
      <c r="F26" s="141" t="s">
        <v>13</v>
      </c>
      <c r="G26" s="141" t="s">
        <v>13</v>
      </c>
      <c r="H26" s="141" t="s">
        <v>13</v>
      </c>
      <c r="I26" s="141" t="s">
        <v>13</v>
      </c>
      <c r="J26" s="141" t="s">
        <v>13</v>
      </c>
      <c r="K26" s="141" t="s">
        <v>13</v>
      </c>
      <c r="L26" s="141" t="s">
        <v>13</v>
      </c>
      <c r="M26" s="141" t="s">
        <v>13</v>
      </c>
      <c r="N26" s="141"/>
      <c r="O26" s="83">
        <f t="shared" si="0"/>
        <v>1.236</v>
      </c>
      <c r="P26" s="53"/>
      <c r="Q26"/>
    </row>
    <row r="27" spans="1:17" ht="18" customHeight="1" x14ac:dyDescent="0.25">
      <c r="A27" s="84">
        <v>6</v>
      </c>
      <c r="B27" s="66" t="s">
        <v>29</v>
      </c>
      <c r="C27" s="140">
        <f>'ج26 ش 18'!C35/1000</f>
        <v>5.4649999999999999</v>
      </c>
      <c r="D27" s="140">
        <f>'ج26 ش 18'!D35/1000</f>
        <v>18.728000000000002</v>
      </c>
      <c r="E27" s="140">
        <f>'ج26 ش 18'!E35/1000</f>
        <v>11.928000000000001</v>
      </c>
      <c r="F27" s="140">
        <f>'ج26 ش 18'!F35/1000</f>
        <v>10.273</v>
      </c>
      <c r="G27" s="140">
        <f>'ج26 ش 18'!G35/1000</f>
        <v>19.674941</v>
      </c>
      <c r="H27" s="140">
        <f>'ج26 ش 18'!H35/1000</f>
        <v>134.56302299999999</v>
      </c>
      <c r="I27" s="140">
        <f>'ج26 ش 18'!I35/1000</f>
        <v>209.05</v>
      </c>
      <c r="J27" s="140">
        <f>'ج26 ش 18'!J35/1000</f>
        <v>20.745976285480264</v>
      </c>
      <c r="K27" s="140">
        <v>40.349851424840878</v>
      </c>
      <c r="L27" s="140">
        <v>12.712788284532671</v>
      </c>
      <c r="M27" s="140">
        <v>37.222601895984198</v>
      </c>
      <c r="N27" s="140">
        <v>107.13468239655334</v>
      </c>
      <c r="O27" s="83">
        <f t="shared" si="0"/>
        <v>627.8478642873913</v>
      </c>
      <c r="P27" s="53"/>
      <c r="Q27"/>
    </row>
    <row r="28" spans="1:17" ht="24" customHeight="1" x14ac:dyDescent="0.25">
      <c r="A28" s="131" t="s">
        <v>30</v>
      </c>
      <c r="B28" s="131"/>
      <c r="C28" s="142">
        <f>SUM(C22:C27)</f>
        <v>238.52099999999999</v>
      </c>
      <c r="D28" s="142">
        <f t="shared" ref="D28:J28" si="2">SUM(D22:D27)</f>
        <v>191.37599999999998</v>
      </c>
      <c r="E28" s="142">
        <f t="shared" si="2"/>
        <v>187.703</v>
      </c>
      <c r="F28" s="142">
        <f t="shared" si="2"/>
        <v>247.26499999999999</v>
      </c>
      <c r="G28" s="142">
        <f t="shared" si="2"/>
        <v>290.63747599999999</v>
      </c>
      <c r="H28" s="142">
        <f t="shared" si="2"/>
        <v>442.17263300000002</v>
      </c>
      <c r="I28" s="142">
        <f t="shared" si="2"/>
        <v>346.65300000000002</v>
      </c>
      <c r="J28" s="142">
        <f t="shared" si="2"/>
        <v>116.96756668700002</v>
      </c>
      <c r="K28" s="142">
        <f>SUM(K22:K27)</f>
        <v>205.41339420684346</v>
      </c>
      <c r="L28" s="142">
        <f>SUM(L22:L27)</f>
        <v>182.22100263124733</v>
      </c>
      <c r="M28" s="142">
        <v>288.11010884082941</v>
      </c>
      <c r="N28" s="142">
        <v>500.92050585917212</v>
      </c>
      <c r="O28" s="82">
        <f t="shared" si="0"/>
        <v>3237.960687225092</v>
      </c>
      <c r="P28" s="53"/>
      <c r="Q28"/>
    </row>
    <row r="29" spans="1:17" s="44" customFormat="1" ht="23.85" customHeight="1" x14ac:dyDescent="0.25">
      <c r="A29" s="128" t="s">
        <v>18</v>
      </c>
      <c r="B29" s="128"/>
      <c r="C29" s="143">
        <v>1019.72</v>
      </c>
      <c r="D29" s="143">
        <f t="shared" ref="D29:K29" si="3">SUM(D21,D28)</f>
        <v>700.87</v>
      </c>
      <c r="E29" s="143">
        <f t="shared" si="3"/>
        <v>1197.376</v>
      </c>
      <c r="F29" s="143">
        <f t="shared" si="3"/>
        <v>1440.8179999999998</v>
      </c>
      <c r="G29" s="143">
        <f t="shared" si="3"/>
        <v>1723.4046370000001</v>
      </c>
      <c r="H29" s="143">
        <f t="shared" si="3"/>
        <v>1510.052729</v>
      </c>
      <c r="I29" s="143">
        <f t="shared" si="3"/>
        <v>1087.5790000000002</v>
      </c>
      <c r="J29" s="143">
        <f t="shared" si="3"/>
        <v>1127.0605029160001</v>
      </c>
      <c r="K29" s="143">
        <f t="shared" si="3"/>
        <v>1325.1309848892674</v>
      </c>
      <c r="L29" s="143">
        <v>1403.58</v>
      </c>
      <c r="M29" s="143">
        <v>1641.7135381178125</v>
      </c>
      <c r="N29" s="143">
        <v>1833.9364489343327</v>
      </c>
      <c r="O29" s="81">
        <f t="shared" si="0"/>
        <v>16011.241840857412</v>
      </c>
      <c r="P29" s="53"/>
    </row>
    <row r="30" spans="1:17" s="20" customFormat="1" ht="23.85" customHeight="1" x14ac:dyDescent="0.25">
      <c r="A30" s="63"/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</row>
    <row r="31" spans="1:17" s="20" customFormat="1" ht="23.85" customHeight="1" x14ac:dyDescent="0.25">
      <c r="A31" s="63"/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5"/>
    </row>
    <row r="32" spans="1:17" x14ac:dyDescent="0.2">
      <c r="H32" s="28"/>
      <c r="I32" s="28"/>
      <c r="J32" s="28"/>
      <c r="K32" s="28"/>
      <c r="L32" s="28"/>
      <c r="M32" s="28"/>
      <c r="N32" s="28"/>
      <c r="O32" s="28"/>
    </row>
    <row r="33" spans="8:15" x14ac:dyDescent="0.2">
      <c r="H33" s="28"/>
      <c r="I33" s="28"/>
      <c r="J33" s="28"/>
      <c r="K33" s="28"/>
      <c r="L33" s="28"/>
      <c r="M33" s="28"/>
      <c r="N33" s="28"/>
      <c r="O33" s="28"/>
    </row>
  </sheetData>
  <mergeCells count="5">
    <mergeCell ref="A29:B29"/>
    <mergeCell ref="A1:O1"/>
    <mergeCell ref="A2:B2"/>
    <mergeCell ref="A21:B21"/>
    <mergeCell ref="A28:B28"/>
  </mergeCells>
  <printOptions horizontalCentered="1" verticalCentered="1"/>
  <pageMargins left="0" right="0" top="0.25" bottom="0" header="0.3" footer="0.3"/>
  <pageSetup scale="85" orientation="landscape" r:id="rId1"/>
  <ignoredErrors>
    <ignoredError sqref="L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5"/>
  <sheetViews>
    <sheetView showGridLines="0" rightToLeft="1" zoomScale="99" zoomScaleNormal="99" workbookViewId="0">
      <selection sqref="A1:XFD1"/>
    </sheetView>
  </sheetViews>
  <sheetFormatPr defaultRowHeight="14.25" x14ac:dyDescent="0.2"/>
  <cols>
    <col min="1" max="1" width="6.5" customWidth="1"/>
    <col min="2" max="2" width="21.5" customWidth="1"/>
    <col min="3" max="4" width="19.5" customWidth="1"/>
    <col min="5" max="5" width="10.5" customWidth="1"/>
  </cols>
  <sheetData>
    <row r="1" spans="1:5" ht="39.950000000000003" customHeight="1" x14ac:dyDescent="0.2">
      <c r="A1" s="138" t="s">
        <v>70</v>
      </c>
      <c r="B1" s="139"/>
      <c r="C1" s="139"/>
      <c r="D1" s="139"/>
      <c r="E1" s="56"/>
    </row>
    <row r="2" spans="1:5" ht="25.35" customHeight="1" x14ac:dyDescent="0.2">
      <c r="A2" s="137" t="s">
        <v>63</v>
      </c>
      <c r="B2" s="137"/>
      <c r="C2" s="85" t="s">
        <v>31</v>
      </c>
      <c r="D2" s="85" t="s">
        <v>66</v>
      </c>
      <c r="E2" s="20"/>
    </row>
    <row r="3" spans="1:5" ht="14.1" customHeight="1" x14ac:dyDescent="0.2">
      <c r="A3" s="67">
        <v>1</v>
      </c>
      <c r="B3" s="68" t="s">
        <v>8</v>
      </c>
      <c r="C3" s="69">
        <v>89.007682929845359</v>
      </c>
      <c r="D3" s="70">
        <f t="shared" ref="D3:D16" si="0">C3/$C$25</f>
        <v>0.19026851127431066</v>
      </c>
      <c r="E3" s="54"/>
    </row>
    <row r="4" spans="1:5" ht="15" x14ac:dyDescent="0.2">
      <c r="A4" s="67">
        <v>2</v>
      </c>
      <c r="B4" s="68" t="s">
        <v>6</v>
      </c>
      <c r="C4" s="69">
        <v>70.073173912027187</v>
      </c>
      <c r="D4" s="70">
        <f t="shared" si="0"/>
        <v>0.14979289474388344</v>
      </c>
      <c r="E4" s="54"/>
    </row>
    <row r="5" spans="1:5" ht="15" customHeight="1" x14ac:dyDescent="0.2">
      <c r="A5" s="67">
        <v>3</v>
      </c>
      <c r="B5" s="68" t="s">
        <v>69</v>
      </c>
      <c r="C5" s="69">
        <v>50.853582258925321</v>
      </c>
      <c r="D5" s="70">
        <f t="shared" si="0"/>
        <v>0.1087078673534034</v>
      </c>
      <c r="E5" s="54"/>
    </row>
    <row r="6" spans="1:5" ht="15" customHeight="1" x14ac:dyDescent="0.2">
      <c r="A6" s="67">
        <v>4</v>
      </c>
      <c r="B6" s="68" t="s">
        <v>35</v>
      </c>
      <c r="C6" s="69">
        <v>45.018909999999998</v>
      </c>
      <c r="D6" s="70">
        <f t="shared" si="0"/>
        <v>9.6235299054392084E-2</v>
      </c>
      <c r="E6" s="54"/>
    </row>
    <row r="7" spans="1:5" ht="15" x14ac:dyDescent="0.2">
      <c r="A7" s="67">
        <v>5</v>
      </c>
      <c r="B7" s="68" t="s">
        <v>11</v>
      </c>
      <c r="C7" s="69">
        <v>35.254536000000002</v>
      </c>
      <c r="D7" s="70">
        <f t="shared" si="0"/>
        <v>7.5362349176908816E-2</v>
      </c>
      <c r="E7" s="54"/>
    </row>
    <row r="8" spans="1:5" ht="15" x14ac:dyDescent="0.2">
      <c r="A8" s="67">
        <v>6</v>
      </c>
      <c r="B8" s="68" t="s">
        <v>5</v>
      </c>
      <c r="C8" s="69">
        <v>30.582981927874904</v>
      </c>
      <c r="D8" s="70">
        <f t="shared" si="0"/>
        <v>6.5376136645780847E-2</v>
      </c>
      <c r="E8" s="54"/>
    </row>
    <row r="9" spans="1:5" ht="15" x14ac:dyDescent="0.2">
      <c r="A9" s="67">
        <v>7</v>
      </c>
      <c r="B9" s="68" t="s">
        <v>10</v>
      </c>
      <c r="C9" s="69">
        <v>20.745911409887558</v>
      </c>
      <c r="D9" s="70">
        <f t="shared" si="0"/>
        <v>4.4347786045607372E-2</v>
      </c>
      <c r="E9" s="54"/>
    </row>
    <row r="10" spans="1:5" ht="15" x14ac:dyDescent="0.2">
      <c r="A10" s="67">
        <v>8</v>
      </c>
      <c r="B10" s="68" t="s">
        <v>7</v>
      </c>
      <c r="C10" s="69">
        <v>19.047194203413838</v>
      </c>
      <c r="D10" s="70">
        <f t="shared" si="0"/>
        <v>4.0716499584565996E-2</v>
      </c>
      <c r="E10" s="54"/>
    </row>
    <row r="11" spans="1:5" ht="15" x14ac:dyDescent="0.2">
      <c r="A11" s="67">
        <v>9</v>
      </c>
      <c r="B11" s="68" t="s">
        <v>3</v>
      </c>
      <c r="C11" s="69">
        <v>18.464076466291285</v>
      </c>
      <c r="D11" s="70">
        <f t="shared" si="0"/>
        <v>3.9469989844194468E-2</v>
      </c>
      <c r="E11" s="54"/>
    </row>
    <row r="12" spans="1:5" ht="15" x14ac:dyDescent="0.2">
      <c r="A12" s="67">
        <v>10</v>
      </c>
      <c r="B12" s="68" t="s">
        <v>14</v>
      </c>
      <c r="C12" s="69">
        <v>15</v>
      </c>
      <c r="D12" s="70">
        <f t="shared" si="0"/>
        <v>3.206495860996815E-2</v>
      </c>
      <c r="E12" s="54"/>
    </row>
    <row r="13" spans="1:5" ht="15" x14ac:dyDescent="0.2">
      <c r="A13" s="67">
        <v>11</v>
      </c>
      <c r="B13" s="68" t="s">
        <v>19</v>
      </c>
      <c r="C13" s="69">
        <v>9.3926695200000001</v>
      </c>
      <c r="D13" s="70">
        <f t="shared" si="0"/>
        <v>2.0078370626393963E-2</v>
      </c>
      <c r="E13" s="54"/>
    </row>
    <row r="14" spans="1:5" ht="15" x14ac:dyDescent="0.2">
      <c r="A14" s="67">
        <v>12</v>
      </c>
      <c r="B14" s="68" t="s">
        <v>20</v>
      </c>
      <c r="C14" s="69">
        <v>5.1788124600995218</v>
      </c>
      <c r="D14" s="70">
        <f t="shared" si="0"/>
        <v>1.10705604787919E-2</v>
      </c>
      <c r="E14" s="54"/>
    </row>
    <row r="15" spans="1:5" ht="15" x14ac:dyDescent="0.2">
      <c r="A15" s="67">
        <v>13</v>
      </c>
      <c r="B15" s="68" t="s">
        <v>16</v>
      </c>
      <c r="C15" s="69">
        <v>3.5171130023817816</v>
      </c>
      <c r="D15" s="70">
        <f t="shared" si="0"/>
        <v>7.5184055231968423E-3</v>
      </c>
      <c r="E15" s="54"/>
    </row>
    <row r="16" spans="1:5" ht="15.75" customHeight="1" x14ac:dyDescent="0.2">
      <c r="A16" s="67">
        <v>14</v>
      </c>
      <c r="B16" s="68" t="s">
        <v>4</v>
      </c>
      <c r="C16" s="69">
        <v>3.1841183635021904</v>
      </c>
      <c r="D16" s="70">
        <f t="shared" si="0"/>
        <v>6.8065749023291499E-3</v>
      </c>
      <c r="E16" s="54"/>
    </row>
    <row r="17" spans="1:7" s="27" customFormat="1" ht="18" customHeight="1" x14ac:dyDescent="0.2">
      <c r="A17" s="67">
        <v>15</v>
      </c>
      <c r="B17" s="27" t="s">
        <v>9</v>
      </c>
      <c r="C17" s="69">
        <v>2.6688076599270958</v>
      </c>
      <c r="D17" s="70">
        <f t="shared" ref="D17:D18" si="1">C17/$C$25</f>
        <v>5.7050138102352184E-3</v>
      </c>
    </row>
    <row r="18" spans="1:7" s="27" customFormat="1" ht="18" customHeight="1" x14ac:dyDescent="0.2">
      <c r="A18" s="67">
        <v>16</v>
      </c>
      <c r="B18" s="27" t="s">
        <v>12</v>
      </c>
      <c r="C18" s="69">
        <v>0.91180826218250699</v>
      </c>
      <c r="D18" s="70">
        <f t="shared" si="1"/>
        <v>1.9491396124739382E-3</v>
      </c>
    </row>
    <row r="19" spans="1:7" ht="15.75" x14ac:dyDescent="0.25">
      <c r="A19" s="136" t="s">
        <v>32</v>
      </c>
      <c r="B19" s="136"/>
      <c r="C19" s="83">
        <f>SUM(C3:C18)</f>
        <v>418.90137837635854</v>
      </c>
      <c r="D19" s="88">
        <f>C19/C25</f>
        <v>0.8954703572864362</v>
      </c>
    </row>
    <row r="20" spans="1:7" ht="15" x14ac:dyDescent="0.2">
      <c r="A20" s="67">
        <v>1</v>
      </c>
      <c r="B20" s="68" t="s">
        <v>25</v>
      </c>
      <c r="C20" s="69">
        <v>27.408047985280245</v>
      </c>
      <c r="D20" s="70">
        <f>C20/$C$25</f>
        <v>5.8589194948535463E-2</v>
      </c>
    </row>
    <row r="21" spans="1:7" ht="15" x14ac:dyDescent="0.2">
      <c r="A21" s="67">
        <v>2</v>
      </c>
      <c r="B21" s="68" t="s">
        <v>24</v>
      </c>
      <c r="C21" s="69">
        <v>20.989211129802271</v>
      </c>
      <c r="D21" s="70">
        <f>C21/$C$25</f>
        <v>4.4867879075532843E-2</v>
      </c>
      <c r="E21" s="54"/>
    </row>
    <row r="22" spans="1:7" ht="20.45" customHeight="1" x14ac:dyDescent="0.2">
      <c r="A22" s="67">
        <v>3</v>
      </c>
      <c r="B22" s="68" t="s">
        <v>26</v>
      </c>
      <c r="C22" s="69">
        <v>0.27989014646186788</v>
      </c>
      <c r="D22" s="70">
        <f>C22/$C$25</f>
        <v>5.983110641091811E-4</v>
      </c>
      <c r="E22" s="54"/>
    </row>
    <row r="23" spans="1:7" s="44" customFormat="1" ht="21.6" customHeight="1" x14ac:dyDescent="0.2">
      <c r="A23" s="67">
        <v>4</v>
      </c>
      <c r="B23" s="68" t="s">
        <v>37</v>
      </c>
      <c r="C23" s="69">
        <v>0.2218579</v>
      </c>
      <c r="D23" s="70">
        <f>C23/$C$25</f>
        <v>4.7425762538629685E-4</v>
      </c>
      <c r="E23" s="71"/>
      <c r="G23" s="89"/>
    </row>
    <row r="24" spans="1:7" ht="15.75" x14ac:dyDescent="0.25">
      <c r="A24" s="132" t="s">
        <v>30</v>
      </c>
      <c r="B24" s="133"/>
      <c r="C24" s="83">
        <f>SUM(C20:C23)</f>
        <v>48.89900716154439</v>
      </c>
      <c r="D24" s="88">
        <f>C24/C25</f>
        <v>0.1045296427135638</v>
      </c>
      <c r="E24" s="62"/>
    </row>
    <row r="25" spans="1:7" ht="16.5" x14ac:dyDescent="0.2">
      <c r="A25" s="134" t="s">
        <v>18</v>
      </c>
      <c r="B25" s="135"/>
      <c r="C25" s="86">
        <f>SUM(C24,C19)</f>
        <v>467.80038553790291</v>
      </c>
      <c r="D25" s="87">
        <v>1</v>
      </c>
    </row>
  </sheetData>
  <sortState ref="A50:C53">
    <sortCondition descending="1" ref="C50:C53"/>
  </sortState>
  <mergeCells count="5">
    <mergeCell ref="A24:B24"/>
    <mergeCell ref="A25:B25"/>
    <mergeCell ref="A19:B19"/>
    <mergeCell ref="A2:B2"/>
    <mergeCell ref="A1:D1"/>
  </mergeCells>
  <printOptions horizontalCentered="1" verticalCentered="1"/>
  <pageMargins left="0" right="0" top="0.75" bottom="0.75" header="0.3" footer="0.3"/>
  <pageSetup orientation="landscape" r:id="rId1"/>
  <ignoredErrors>
    <ignoredError sqref="D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العمليات حسب النوع</vt:lpstr>
      <vt:lpstr>حسب الاقطار المصدرة</vt:lpstr>
      <vt:lpstr>ج26 ش 18</vt:lpstr>
      <vt:lpstr>حسب الاقطار المضيفة</vt:lpstr>
      <vt:lpstr>العقود السارية</vt:lpstr>
      <vt:lpstr>'العقود السارية'!Print_Area</vt:lpstr>
      <vt:lpstr>'العمليات حسب النوع'!Print_Area</vt:lpstr>
      <vt:lpstr>'ج26 ش 18'!Print_Area</vt:lpstr>
      <vt:lpstr>'حسب الاقطار المصدرة'!Print_Area</vt:lpstr>
      <vt:lpstr>'حسب الاقطار المضيفة'!Print_Area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Qmahieh</dc:creator>
  <cp:lastModifiedBy>Ahmed M. Eldabaa</cp:lastModifiedBy>
  <cp:lastPrinted>2020-09-27T10:11:18Z</cp:lastPrinted>
  <dcterms:created xsi:type="dcterms:W3CDTF">2013-09-12T06:56:11Z</dcterms:created>
  <dcterms:modified xsi:type="dcterms:W3CDTF">2021-05-17T07:39:14Z</dcterms:modified>
</cp:coreProperties>
</file>